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tabRatio="318" activeTab="1"/>
  </bookViews>
  <sheets>
    <sheet name="Приложение 1 Базовый" sheetId="2" r:id="rId1"/>
    <sheet name="Приложение 2 Коэффиц." sheetId="3" r:id="rId2"/>
  </sheets>
  <definedNames>
    <definedName name="_xlnm.Print_Titles" localSheetId="0">'Приложение 1 Базовый'!$3:$6</definedName>
    <definedName name="_xlnm.Print_Titles" localSheetId="1">'Приложение 2 Коэффиц.'!$3:$5</definedName>
  </definedNames>
  <calcPr calcId="124519"/>
</workbook>
</file>

<file path=xl/calcChain.xml><?xml version="1.0" encoding="utf-8"?>
<calcChain xmlns="http://schemas.openxmlformats.org/spreadsheetml/2006/main">
  <c r="F33" i="3"/>
  <c r="F35"/>
  <c r="I34"/>
  <c r="J34" s="1"/>
  <c r="I51"/>
  <c r="J51" s="1"/>
  <c r="I23"/>
  <c r="J23" s="1"/>
  <c r="I164"/>
  <c r="J164"/>
  <c r="I153"/>
  <c r="J153"/>
  <c r="I69" l="1"/>
  <c r="J69" s="1"/>
  <c r="I68"/>
  <c r="J68" s="1"/>
  <c r="I71"/>
  <c r="J71" s="1"/>
  <c r="K75"/>
  <c r="I149"/>
  <c r="J149"/>
  <c r="I12" l="1"/>
  <c r="J12" s="1"/>
  <c r="I287" l="1"/>
  <c r="J287" s="1"/>
  <c r="F268"/>
  <c r="I187"/>
  <c r="I184"/>
  <c r="I150"/>
  <c r="F77"/>
  <c r="J223"/>
  <c r="I162"/>
  <c r="I138"/>
  <c r="I115"/>
  <c r="I91"/>
  <c r="I90"/>
  <c r="I37" l="1"/>
  <c r="J37" s="1"/>
  <c r="J167"/>
  <c r="I167"/>
  <c r="J165"/>
  <c r="I165"/>
  <c r="J147"/>
  <c r="I147"/>
  <c r="F79" l="1"/>
  <c r="I80"/>
  <c r="J80" s="1"/>
  <c r="I78"/>
  <c r="J78" s="1"/>
  <c r="F75"/>
  <c r="F73"/>
  <c r="I76"/>
  <c r="J76" s="1"/>
  <c r="J75" s="1"/>
  <c r="I74"/>
  <c r="I72"/>
  <c r="J230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F284"/>
  <c r="F306"/>
  <c r="J88" l="1"/>
  <c r="F87"/>
  <c r="F19"/>
  <c r="F15"/>
  <c r="F13"/>
  <c r="F8"/>
  <c r="F6"/>
  <c r="I20"/>
  <c r="J20" s="1"/>
  <c r="I18"/>
  <c r="J18" s="1"/>
  <c r="I17"/>
  <c r="J17" s="1"/>
  <c r="I16"/>
  <c r="J16" s="1"/>
  <c r="I14"/>
  <c r="J14" s="1"/>
  <c r="I11"/>
  <c r="I9"/>
  <c r="J9" s="1"/>
  <c r="J11" l="1"/>
  <c r="I38"/>
  <c r="J38" s="1"/>
  <c r="I39"/>
  <c r="J39" s="1"/>
  <c r="I40"/>
  <c r="J40" s="1"/>
  <c r="I41"/>
  <c r="J41" s="1"/>
  <c r="I42"/>
  <c r="J42" s="1"/>
  <c r="I43"/>
  <c r="J43" s="1"/>
  <c r="I44"/>
  <c r="J44" s="1"/>
  <c r="I45"/>
  <c r="J45" s="1"/>
  <c r="I46"/>
  <c r="J46" s="1"/>
  <c r="I36"/>
  <c r="J36" s="1"/>
  <c r="I7"/>
  <c r="J7" s="1"/>
  <c r="F175"/>
  <c r="F179"/>
  <c r="F282"/>
  <c r="I283"/>
  <c r="F295"/>
  <c r="F293"/>
  <c r="F291"/>
  <c r="F289"/>
  <c r="I285"/>
  <c r="I288"/>
  <c r="J288" s="1"/>
  <c r="I290"/>
  <c r="J290" s="1"/>
  <c r="I292"/>
  <c r="I294"/>
  <c r="I296"/>
  <c r="I299"/>
  <c r="J299" s="1"/>
  <c r="I298"/>
  <c r="I301"/>
  <c r="J301" s="1"/>
  <c r="J305"/>
  <c r="J304"/>
  <c r="J303"/>
  <c r="I307"/>
  <c r="I310"/>
  <c r="J310" s="1"/>
  <c r="I311"/>
  <c r="J311" s="1"/>
  <c r="I309"/>
  <c r="J309" s="1"/>
  <c r="I281"/>
  <c r="J281" s="1"/>
  <c r="I280"/>
  <c r="J280" s="1"/>
  <c r="I279"/>
  <c r="J279" s="1"/>
  <c r="I278"/>
  <c r="J278" s="1"/>
  <c r="I277"/>
  <c r="J277" s="1"/>
  <c r="I276"/>
  <c r="J276" s="1"/>
  <c r="J307" l="1"/>
  <c r="J294"/>
  <c r="J292"/>
  <c r="J285"/>
  <c r="J298"/>
  <c r="J296"/>
  <c r="J283"/>
  <c r="I270"/>
  <c r="J270" s="1"/>
  <c r="I271"/>
  <c r="J271" s="1"/>
  <c r="I272"/>
  <c r="J272" s="1"/>
  <c r="I273"/>
  <c r="J273" s="1"/>
  <c r="I274"/>
  <c r="J274" s="1"/>
  <c r="I269"/>
  <c r="J269" s="1"/>
  <c r="J225"/>
  <c r="I218"/>
  <c r="J218" s="1"/>
  <c r="I219"/>
  <c r="J219" s="1"/>
  <c r="I220"/>
  <c r="J220" s="1"/>
  <c r="I221"/>
  <c r="J221" s="1"/>
  <c r="I217"/>
  <c r="J217" s="1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7"/>
  <c r="J186"/>
  <c r="J185"/>
  <c r="J184"/>
  <c r="J183"/>
  <c r="J182"/>
  <c r="I188"/>
  <c r="J188" s="1"/>
  <c r="I180"/>
  <c r="J178"/>
  <c r="I176"/>
  <c r="I174"/>
  <c r="I173"/>
  <c r="I172"/>
  <c r="I171"/>
  <c r="I170"/>
  <c r="I169"/>
  <c r="I168"/>
  <c r="I166"/>
  <c r="I163"/>
  <c r="I161"/>
  <c r="I160"/>
  <c r="I159"/>
  <c r="I158"/>
  <c r="I157"/>
  <c r="I155"/>
  <c r="I154"/>
  <c r="I152"/>
  <c r="I151"/>
  <c r="I148"/>
  <c r="I146"/>
  <c r="I145"/>
  <c r="I144"/>
  <c r="I143"/>
  <c r="I142"/>
  <c r="I141"/>
  <c r="I140"/>
  <c r="I139"/>
  <c r="J142"/>
  <c r="J140"/>
  <c r="I116"/>
  <c r="J116" s="1"/>
  <c r="I117"/>
  <c r="J117" s="1"/>
  <c r="I118"/>
  <c r="J118" s="1"/>
  <c r="I119"/>
  <c r="J119" s="1"/>
  <c r="I120"/>
  <c r="J120" s="1"/>
  <c r="I121"/>
  <c r="J121" s="1"/>
  <c r="I122"/>
  <c r="J122" s="1"/>
  <c r="I123"/>
  <c r="J123" s="1"/>
  <c r="I124"/>
  <c r="J124" s="1"/>
  <c r="I125"/>
  <c r="J125" s="1"/>
  <c r="I126"/>
  <c r="J126" s="1"/>
  <c r="I127"/>
  <c r="J127" s="1"/>
  <c r="I128"/>
  <c r="J128" s="1"/>
  <c r="I129"/>
  <c r="J129" s="1"/>
  <c r="I130"/>
  <c r="J130" s="1"/>
  <c r="I131"/>
  <c r="J131" s="1"/>
  <c r="I132"/>
  <c r="J132" s="1"/>
  <c r="I133"/>
  <c r="J133" s="1"/>
  <c r="I134"/>
  <c r="J134" s="1"/>
  <c r="I135"/>
  <c r="J135" s="1"/>
  <c r="I136"/>
  <c r="J136" s="1"/>
  <c r="J115"/>
  <c r="J91"/>
  <c r="I92"/>
  <c r="J92" s="1"/>
  <c r="I93"/>
  <c r="J93" s="1"/>
  <c r="I94"/>
  <c r="J94" s="1"/>
  <c r="I95"/>
  <c r="J95" s="1"/>
  <c r="I96"/>
  <c r="J96" s="1"/>
  <c r="I97"/>
  <c r="J97" s="1"/>
  <c r="I98"/>
  <c r="J98" s="1"/>
  <c r="I99"/>
  <c r="J99" s="1"/>
  <c r="I100"/>
  <c r="J100" s="1"/>
  <c r="I101"/>
  <c r="J101" s="1"/>
  <c r="I102"/>
  <c r="J102" s="1"/>
  <c r="I103"/>
  <c r="J103" s="1"/>
  <c r="I104"/>
  <c r="J104" s="1"/>
  <c r="I105"/>
  <c r="J105" s="1"/>
  <c r="I106"/>
  <c r="J106" s="1"/>
  <c r="I107"/>
  <c r="J107" s="1"/>
  <c r="I108"/>
  <c r="J108" s="1"/>
  <c r="I109"/>
  <c r="J109" s="1"/>
  <c r="I110"/>
  <c r="J110" s="1"/>
  <c r="I111"/>
  <c r="J111" s="1"/>
  <c r="I112"/>
  <c r="J112" s="1"/>
  <c r="I113"/>
  <c r="J113" s="1"/>
  <c r="J90"/>
  <c r="J72"/>
  <c r="I70"/>
  <c r="J70" s="1"/>
  <c r="I67"/>
  <c r="J67" s="1"/>
  <c r="I66"/>
  <c r="J66" s="1"/>
  <c r="I65"/>
  <c r="J65" s="1"/>
  <c r="I64"/>
  <c r="J64" s="1"/>
  <c r="I63"/>
  <c r="J63" s="1"/>
  <c r="I62"/>
  <c r="J62" s="1"/>
  <c r="I61"/>
  <c r="J61" s="1"/>
  <c r="I60"/>
  <c r="J60" s="1"/>
  <c r="I49"/>
  <c r="J49" s="1"/>
  <c r="I50"/>
  <c r="J50" s="1"/>
  <c r="I52"/>
  <c r="J52" s="1"/>
  <c r="I53"/>
  <c r="J53" s="1"/>
  <c r="I54"/>
  <c r="J54" s="1"/>
  <c r="I55"/>
  <c r="J55" s="1"/>
  <c r="I56"/>
  <c r="J56" s="1"/>
  <c r="I57"/>
  <c r="J57" s="1"/>
  <c r="I58"/>
  <c r="J58" s="1"/>
  <c r="I48"/>
  <c r="J48" s="1"/>
  <c r="I86"/>
  <c r="I84"/>
  <c r="I83"/>
  <c r="I82"/>
  <c r="J74"/>
  <c r="J176" l="1"/>
  <c r="J180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22"/>
  <c r="J22" s="1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48"/>
  <c r="J224" l="1"/>
  <c r="J226"/>
  <c r="J227"/>
  <c r="J228"/>
  <c r="J229"/>
  <c r="J231"/>
  <c r="J232"/>
  <c r="J233"/>
  <c r="J234"/>
  <c r="J235"/>
  <c r="J236"/>
  <c r="J237"/>
  <c r="J238"/>
  <c r="J239"/>
  <c r="J240"/>
  <c r="J241"/>
  <c r="J242"/>
  <c r="J243"/>
  <c r="J244"/>
  <c r="J245"/>
  <c r="J246"/>
  <c r="J174"/>
  <c r="J173"/>
  <c r="J172"/>
  <c r="J171"/>
  <c r="J170"/>
  <c r="J169"/>
  <c r="J168"/>
  <c r="J166"/>
  <c r="J163"/>
  <c r="J162"/>
  <c r="J161"/>
  <c r="J160"/>
  <c r="J159"/>
  <c r="J158"/>
  <c r="J157"/>
  <c r="J151"/>
  <c r="J143"/>
  <c r="J155"/>
  <c r="J154"/>
  <c r="J152"/>
  <c r="J150"/>
  <c r="J148"/>
  <c r="J146"/>
  <c r="J145"/>
  <c r="J144"/>
  <c r="J141"/>
  <c r="J139"/>
  <c r="J138"/>
  <c r="J84"/>
  <c r="J86" l="1"/>
  <c r="J83"/>
  <c r="J82"/>
</calcChain>
</file>

<file path=xl/sharedStrings.xml><?xml version="1.0" encoding="utf-8"?>
<sst xmlns="http://schemas.openxmlformats.org/spreadsheetml/2006/main" count="915" uniqueCount="244">
  <si>
    <t>реестровый номер</t>
  </si>
  <si>
    <t>Наименование базовой услуги</t>
  </si>
  <si>
    <t>Содержание услуги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</si>
  <si>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 по профилям:</t>
  </si>
  <si>
    <t>"Психиатрия"</t>
  </si>
  <si>
    <t>"Фтизиатрия"</t>
  </si>
  <si>
    <t>Инфекционные болезни (в части синдрома приобретенного иммунодефицита (ВИЧ-инфекции))</t>
  </si>
  <si>
    <t>"Психиатрия-наркология (в части наркологии)"</t>
  </si>
  <si>
    <t>"Дерматовенерология (в части венерологии)"</t>
  </si>
  <si>
    <t>Стационар</t>
  </si>
  <si>
    <t xml:space="preserve">Паллиативная медицинская помощь </t>
  </si>
  <si>
    <t>Первичная медико-санитарная помощь, не включенная в базовую программу обязательного медицинского страхования</t>
  </si>
  <si>
    <t>Дневной стационар</t>
  </si>
  <si>
    <t>Организация круглосуточного приема, содержания, выхаживания и воспитания детей</t>
  </si>
  <si>
    <t>Библиотечное, библиографическое и информационное обслуживание библиотеки</t>
  </si>
  <si>
    <t>В стационарных условиях</t>
  </si>
  <si>
    <t>Первичная медико-санитарная помощь, в части диагностики и лечения</t>
  </si>
  <si>
    <t>Психиатрия</t>
  </si>
  <si>
    <t>Наркология</t>
  </si>
  <si>
    <t>Фтизиатрия</t>
  </si>
  <si>
    <t>Венерология</t>
  </si>
  <si>
    <t>ВИЧ-инфекция</t>
  </si>
  <si>
    <t>Психотерапия</t>
  </si>
  <si>
    <t>Клиничес кая лаборатор ная диагностика</t>
  </si>
  <si>
    <t>Первичная медико-санитарная помощь в части профилактики</t>
  </si>
  <si>
    <t>Скорая, в том числе скорая специализированная, медицинская помощь (включая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</t>
  </si>
  <si>
    <t>вне медицинской оргазизации</t>
  </si>
  <si>
    <t>Патологическая анатомия</t>
  </si>
  <si>
    <t>Обеспечение специальными молочными продуктами детского питания</t>
  </si>
  <si>
    <t>Работы по профилактике неинфекционных заболеваний, формированию здорового образа жизни и санитарно-гигиеническому просвещению населения</t>
  </si>
  <si>
    <t>Изготовление, ремонт и установка зубных протезов (за исключением протезов из драгоценных металлов и других дорогостоящих материалов)</t>
  </si>
  <si>
    <t>Формирование, освежение, выпуск и содержание (обслуживание) резерва лекарственных средств для медицинского применения и медицинских изделий</t>
  </si>
  <si>
    <t>Организация и проведение заключительной и камерной дезинфекции, дезинсекции, дератизации в очагах инфекционных и паразитарных заболеваний и в условиях чрезвычайной ситуации</t>
  </si>
  <si>
    <t>Судебно-медицинская экспертиза</t>
  </si>
  <si>
    <t>Обеспечение готовности к своевременному и эффективному оказанию медицинской помощи, ликвидации эпидемических очагов при стихийных бедствиях, авариях, катастрофах и эпидемиях и ликвидация медико-санитарных последствий чрезвычайных ситуаций в Российской Федерации и за рубежом</t>
  </si>
  <si>
    <t>Судебно-психиатрическая экспертиза</t>
  </si>
  <si>
    <t>Заготовка,хранение, транспортировка и обеспечение безопасности донорской крови и ее компонентов</t>
  </si>
  <si>
    <t>Медицинское освидетельствование на состояние опьянения (алкогольного, наркотического или иного токсического</t>
  </si>
  <si>
    <t>Организация и проведение консультативных, методических, профилактических и противоэпидемических мероприятий по предупреждению распространения ВИЧ-инфекций</t>
  </si>
  <si>
    <t>Административное обеспечение деятельности организаций</t>
  </si>
  <si>
    <t>Сбор, обработка, контроль, формирование и предоставление сводных отчетов о состоянии здоровья населения, деятельности и ресурсах учреждений здравоохранения</t>
  </si>
  <si>
    <t>Проведение тестирования медицинских и фармацевтических работников с использованием программных продуктов</t>
  </si>
  <si>
    <t>Исполнение функций оператора медицинской информационной системы</t>
  </si>
  <si>
    <t>Условие, отражающее специфику услуги (работы)</t>
  </si>
  <si>
    <t>Учреждение: БУЗ Орловской области "Орловская областная психиатрическая больница</t>
  </si>
  <si>
    <t>Учреждение: БУЗ Орловской области "Орловский противотуберкулезный диспансер"</t>
  </si>
  <si>
    <t>Учреждение: БУЗ Орловской области "Орловский наркологический диспансер"</t>
  </si>
  <si>
    <t>Учреждение: БУЗ Орловской области  "Ливенская центральная районная больница"</t>
  </si>
  <si>
    <t>Учреждение: БУЗ Орловской области  "Мценская центральная районная больница"</t>
  </si>
  <si>
    <t>Учреждение: БУЗ Орловской области "Орловский областной кожно-венерологический диспансер"</t>
  </si>
  <si>
    <t>Учреждение: БУЗ ОО "НКМЦ им. З.И. Круглой"</t>
  </si>
  <si>
    <t>Учреждение: БУЗ Орловской области "Орловский онкологический диспансер"</t>
  </si>
  <si>
    <t>Учреждение: БУЗ Орловской области "Орловская областная клиническая больница"</t>
  </si>
  <si>
    <t>Учреждение: БУЗ Орловской области " Больница скорой медицинской помощи им. Семашко"</t>
  </si>
  <si>
    <t>Учреждение: БУЗ Орловской области  "Болховская центральная районная больница"</t>
  </si>
  <si>
    <t>Учреждение: БУЗ Орловской области  "Знаменская центральная районная больница"</t>
  </si>
  <si>
    <t>Учреждение: БУЗ Орловской области  "Колпнянская центральная районная больница"</t>
  </si>
  <si>
    <t>Учреждение: БУЗ Орловской области  "Покровская  центральная районная больница"</t>
  </si>
  <si>
    <t>Учреждение: БУЗ Орловской области  "Нарышкинская центральная районная больница"</t>
  </si>
  <si>
    <t>Учреждение: БУЗ Орловской области  "Свердловская  центральная районная больница"</t>
  </si>
  <si>
    <t>Учреждение: БУЗ Орловской области  "Новодеревеньковская  ЦРБ"</t>
  </si>
  <si>
    <t>Учреждение: БУЗ Орловской области "Областной психоневрологический диспансер"</t>
  </si>
  <si>
    <t>Учреждение: БУЗ Орловской области  "Верховская центральная районная больница"</t>
  </si>
  <si>
    <t>Учреждение: БУЗ Орловской области  "Глазуновская центральная районная больница"</t>
  </si>
  <si>
    <t>Учреждение: БУЗ Орловской области  "Дмитровская центральная районная больница"</t>
  </si>
  <si>
    <t>Учреждение: БУЗ Орловской области  "Должанская центральная районная больница"</t>
  </si>
  <si>
    <t>Учреждение: БУЗ Орловской области  "Залегощенская центральная районная больница"</t>
  </si>
  <si>
    <t>Учреждение: БУЗ Орловской области  "Корсаковская центральная районная больница"</t>
  </si>
  <si>
    <t>Учреждение: БУЗ Орловской области  "Краснозоренская центральная районная больница"</t>
  </si>
  <si>
    <t>Учреждение: БУЗ Орловской области  "Кромская центральная районная больница"</t>
  </si>
  <si>
    <t>Учреждение: БУЗ Орловской области  "Малоархангельская ЦРБ"</t>
  </si>
  <si>
    <t>Учреждение: БУЗ Орловской области  "Новосильская  центральная районная больница"</t>
  </si>
  <si>
    <t>Учреждение: БУЗ Орловской области  "Сосковская центральная районная больница"</t>
  </si>
  <si>
    <t>Учреждение: БУЗ Орловской области  "Троснянская центральная районная больница"</t>
  </si>
  <si>
    <t>Учреждение: БУЗ Орловской области  "Хотынецкая центральная районная больница"</t>
  </si>
  <si>
    <t>Учреждение: БУЗ Орловской области  "Шаблыкинская центральная районная больница"</t>
  </si>
  <si>
    <t>Учреждение: БУЗ Орловской области "Орловская областная психиатрическая больница"</t>
  </si>
  <si>
    <t>Учреждение: КУЗ Орловской области "Специализированный дом ребенка"</t>
  </si>
  <si>
    <t>Учреждение: БУ Орловской области "Областная научная медицинская библиотека"</t>
  </si>
  <si>
    <t>Учреждение: БУЗ Орловской области "Орловский областной центр по профилактике и борьбе со СПИД и инфекционными заболеваниями"</t>
  </si>
  <si>
    <t>Учреждение: БУЗ Орловской области  " Поликлиника №5"</t>
  </si>
  <si>
    <t>Учреждение: БУЗ Орловской области "Областной врачебно-физкультурный диспансер"</t>
  </si>
  <si>
    <t>Учреждение: БУЗ Орловской области "Станция скорой медицинской помощи"</t>
  </si>
  <si>
    <t>Учреждение: БУЗ Орловской области  "Плещеевская  центральная районная больница"</t>
  </si>
  <si>
    <t>Учреждение: БУЗ Орловской области  "Новодеревеньковская  центральная районная больница"</t>
  </si>
  <si>
    <t>Учреждение: БУЗ Орловской области " Городская больница им. С.П.Боткина"</t>
  </si>
  <si>
    <t>Учреждение: БУЗ Орловской области  "Детская поликлиника № 1"</t>
  </si>
  <si>
    <t>Учреждение: БУЗ Орловской области  "Детская поликлиника №2"</t>
  </si>
  <si>
    <t>Учреждение: БУЗ Орловской области  "Детская поликлиника № 3"</t>
  </si>
  <si>
    <t>Учреждение: БУЗ Орловской области "Орловская областная стоматологическая поликлиника"</t>
  </si>
  <si>
    <t>Учреждение: казенное учреждение здравоохранения особого типа Орловской области "Орловский областной медицинский центр мобилизационных резервов "Резерв"</t>
  </si>
  <si>
    <t>Учреждение: БУЗ Орловской области " Орловская дезинфекционная станция"</t>
  </si>
  <si>
    <t>Учреждение: БУЗ Орловской области "Орловское бюро судебно-медицинской экспертизы"</t>
  </si>
  <si>
    <t>Учреждение: БУЗ Орловской области "Орловская станция переливания крови"</t>
  </si>
  <si>
    <t>Библиотечное, библиографическое и информационное обслуживание пользователей библиотеки</t>
  </si>
  <si>
    <t>Формы и  условие оказания</t>
  </si>
  <si>
    <t>амбулатоно</t>
  </si>
  <si>
    <t>РАБОТЫ</t>
  </si>
  <si>
    <t>УСЛУГИ</t>
  </si>
  <si>
    <t>посещения</t>
  </si>
  <si>
    <t>обращения</t>
  </si>
  <si>
    <t>исследования</t>
  </si>
  <si>
    <t>число вызовов, единица</t>
  </si>
  <si>
    <t>число пациентов, человек</t>
  </si>
  <si>
    <t>Медицинская помощь в экстренной форме незастрахованным гражданам в системе обязательного медицинского страхования</t>
  </si>
  <si>
    <t>В амбулаторных условиях</t>
  </si>
  <si>
    <t>Учреждение: БУЗ Орловской области  " Поликлиника № 3"</t>
  </si>
  <si>
    <t>Амбулаторно</t>
  </si>
  <si>
    <t>Медицинская помощь в экстренной форме незастрахованным гражданам в системе обязательного медицинского страхования"</t>
  </si>
  <si>
    <t>Базовый норматив затрат на оказание услуг (выполнение работ), рублей</t>
  </si>
  <si>
    <t>Наименование показателя</t>
  </si>
  <si>
    <t>койко-день</t>
  </si>
  <si>
    <t>посещение</t>
  </si>
  <si>
    <t>случаев лечения, условная единица</t>
  </si>
  <si>
    <t>Приложение 1.</t>
  </si>
  <si>
    <t xml:space="preserve">540000000120249890808202000100000001007101101 </t>
  </si>
  <si>
    <t xml:space="preserve">540000000120249890808202000300000001005101101 </t>
  </si>
  <si>
    <t xml:space="preserve">540000000120249890808202000500000001003101101 </t>
  </si>
  <si>
    <t xml:space="preserve">540000000120249890808202000200000001006101101 </t>
  </si>
  <si>
    <t xml:space="preserve">540000000120249890808202000400000001004101101 </t>
  </si>
  <si>
    <t xml:space="preserve">540000000120249890808384000000000000009102101 </t>
  </si>
  <si>
    <t>Высокотехнологичная медицинская помощь, не включенная в базовую программу обязательного медицинского страхования по профилям</t>
  </si>
  <si>
    <t>21/ Онкология</t>
  </si>
  <si>
    <t>31/ Педиатрия</t>
  </si>
  <si>
    <t>60/Урология</t>
  </si>
  <si>
    <t>8/Детская хирургия в период новорожденности</t>
  </si>
  <si>
    <t xml:space="preserve">9/ Комбустиология   </t>
  </si>
  <si>
    <t>11/ Нейрохирургия</t>
  </si>
  <si>
    <t>37/Сердечно-сосудистая хирургия</t>
  </si>
  <si>
    <t>51/Травматология и ортопедия</t>
  </si>
  <si>
    <t>16/Онкология</t>
  </si>
  <si>
    <t>18/Онкология</t>
  </si>
  <si>
    <t xml:space="preserve">540000000120249890808205000702100001004101101 </t>
  </si>
  <si>
    <t>54000000012024989080820500100310000100810110</t>
  </si>
  <si>
    <t xml:space="preserve">540000000120249890808205001506000001002101101 </t>
  </si>
  <si>
    <t xml:space="preserve">540000000120249890808205000400800001004101101 </t>
  </si>
  <si>
    <t xml:space="preserve">540000000120249890808205000500900001001101101 </t>
  </si>
  <si>
    <t xml:space="preserve">540000000120249890808205000601100001006101101 </t>
  </si>
  <si>
    <t xml:space="preserve">540000000120249890808205001103700001004101101 </t>
  </si>
  <si>
    <t xml:space="preserve">540000000120249890808205001305100001003101101 </t>
  </si>
  <si>
    <t xml:space="preserve">540000000120249890808205000701600001004101101 </t>
  </si>
  <si>
    <t xml:space="preserve">540000000120249890808205000701800001000101101 </t>
  </si>
  <si>
    <t xml:space="preserve">540000000120249890808209000000000001001102102 </t>
  </si>
  <si>
    <t xml:space="preserve">540000000120249890808209000000000003009102101 </t>
  </si>
  <si>
    <t xml:space="preserve">540000000120249890808200001200400001008100101 </t>
  </si>
  <si>
    <t xml:space="preserve">000000000005422498908200001200600002002100101 </t>
  </si>
  <si>
    <t xml:space="preserve">540000000120249890808202000100000002006102101 </t>
  </si>
  <si>
    <t xml:space="preserve">540000000120249890808202000300000002004102101 </t>
  </si>
  <si>
    <t xml:space="preserve">540000000120249890808202000200000002005102101 </t>
  </si>
  <si>
    <t xml:space="preserve">540000000120249890808202000400000002003102101 </t>
  </si>
  <si>
    <t xml:space="preserve">540000000120249890808225000000000001001100101 </t>
  </si>
  <si>
    <t xml:space="preserve">540000000120249890808200001200400003006103101 </t>
  </si>
  <si>
    <t xml:space="preserve">540000000120249890808200001200500003003102101 </t>
  </si>
  <si>
    <t xml:space="preserve">540000000120249890808200001200100003002103101 </t>
  </si>
  <si>
    <t xml:space="preserve">540000000120249890808200001200300003008102101 </t>
  </si>
  <si>
    <t xml:space="preserve">540000000120249890808200001200700003009103102 </t>
  </si>
  <si>
    <t xml:space="preserve">540000000120249890808200001201200003009104101 </t>
  </si>
  <si>
    <t xml:space="preserve">540000000120249890808200001100000003005102101 </t>
  </si>
  <si>
    <t xml:space="preserve">540000000120249890808204000500000004008100103 </t>
  </si>
  <si>
    <t xml:space="preserve">540000000120249890807011000000000001001103101 </t>
  </si>
  <si>
    <t xml:space="preserve">540000000120249890808339100000000000003100101 </t>
  </si>
  <si>
    <t xml:space="preserve">540000000120249890808393100000000000006100101 </t>
  </si>
  <si>
    <t xml:space="preserve">540000000120249890808328100000000000006103101 </t>
  </si>
  <si>
    <t xml:space="preserve">540000000120249890808362100000000000003100101 </t>
  </si>
  <si>
    <t>540000000120249890808335100000000000007102101</t>
  </si>
  <si>
    <t xml:space="preserve">540000000120249890808367100100000000007101101 </t>
  </si>
  <si>
    <t xml:space="preserve"> Площадь обработанных очагов</t>
  </si>
  <si>
    <t xml:space="preserve">Вес обработанных в дезинфекционных камерах вещей из очага </t>
  </si>
  <si>
    <t>кв.м.</t>
  </si>
  <si>
    <t>кг</t>
  </si>
  <si>
    <t xml:space="preserve">540000000120249890808367100200000000006101101 </t>
  </si>
  <si>
    <t xml:space="preserve">000000000005422498908300100000000000008101101 </t>
  </si>
  <si>
    <t xml:space="preserve">000000000005422498908314100000000000002100101 </t>
  </si>
  <si>
    <t xml:space="preserve">540000000120249890808301100000000000007101101 </t>
  </si>
  <si>
    <t xml:space="preserve">540000000120249890808310100000000000006104101 </t>
  </si>
  <si>
    <t xml:space="preserve">540000000120249890808340100000000000000104101 </t>
  </si>
  <si>
    <t xml:space="preserve">540000000120249890808361100000000000004101101 </t>
  </si>
  <si>
    <t>кол-во отчетов (мониторингов, информаций), составленных по результатам работы,  штука</t>
  </si>
  <si>
    <t>человек</t>
  </si>
  <si>
    <t>количество трудозатрат,  человеко-день</t>
  </si>
  <si>
    <t>Количество мероприятий, штука</t>
  </si>
  <si>
    <t>Количество освидетельствований, штука</t>
  </si>
  <si>
    <t xml:space="preserve"> Условная единица продукта, переработки (в перерасчете на 1 литр цельной крови), условная единица</t>
  </si>
  <si>
    <t>Количество экспертиз, условная единица</t>
  </si>
  <si>
    <t>Отчет, условная единица</t>
  </si>
  <si>
    <t>Отчет, единица</t>
  </si>
  <si>
    <t>Количество лиц, человек</t>
  </si>
  <si>
    <t>Количество обслуживаемых лиц, единица</t>
  </si>
  <si>
    <t>Количество вскрытий, единица</t>
  </si>
  <si>
    <t>Число пациентов Человек</t>
  </si>
  <si>
    <t>Случаев госпитализации, условная единица</t>
  </si>
  <si>
    <t>БУЗ Орловской области "МИАЦ"</t>
  </si>
  <si>
    <t>Учреждение: БУЗ Орловской области  " Поликлиника №2"</t>
  </si>
  <si>
    <t>амбулаторно</t>
  </si>
  <si>
    <t xml:space="preserve">540000000120249890809011100000000000006105101 </t>
  </si>
  <si>
    <t>Примечание:</t>
  </si>
  <si>
    <t xml:space="preserve">Отраслевой корректирующий коэффициент учитывает показатели отраслевой специфики учреждения
</t>
  </si>
  <si>
    <t>Наименование территориального корректирующего коэффициента</t>
  </si>
  <si>
    <t>Значение коэффициента</t>
  </si>
  <si>
    <t>1.Коэффициент по оплате труда медицинским работникам, работающим на селе</t>
  </si>
  <si>
    <t>1,25; 1,30</t>
  </si>
  <si>
    <t>определяется индивидуально для медицинских организаций в соответствии НК РФ и иными нормативно-правовыма актами, а также в соответствии с действующими тарифами.</t>
  </si>
  <si>
    <t xml:space="preserve"> Территориальный корректирующий коэффициент включает территориальный корректирующий коэффициент на оплату труда с начислениями на выплаты по оплате труда и территориальный корректирующий коэффициент на коммунальные услуги и на содержание недвижимого имущества.</t>
  </si>
  <si>
    <t>Наименование отраслевого корректирующего коэффициента</t>
  </si>
  <si>
    <t>2. Коэффициент по коммунальным услугам, коэффициент на содержание недвижимого имущества</t>
  </si>
  <si>
    <t>1.Коэффициент по оплате труда медицинским работникам, участвующие в оказании психиатрической помощи</t>
  </si>
  <si>
    <t>2.Коэффициент по оплате труда медицинским работникам, участвующие в оказании противотуберкулезной помощи</t>
  </si>
  <si>
    <t>случаев лечения</t>
  </si>
  <si>
    <t>койко-дни</t>
  </si>
  <si>
    <t>кол-во вскрытий, единица</t>
  </si>
  <si>
    <t>мероприятия, единица</t>
  </si>
  <si>
    <t>кол-во освидетельствований, штука</t>
  </si>
  <si>
    <t xml:space="preserve">литров, условная единица продукта, переработки (в перерасчете на 1 литр цельной </t>
  </si>
  <si>
    <t>отчет, единица</t>
  </si>
  <si>
    <t>Количество мероприятий, условная единица</t>
  </si>
  <si>
    <t>Обеспечение готовности к своевременному и эффективному оказанию медицинской помощи, ликвидации эпидемических очагов при стихийных бедствиях, авариях, катастрофах и эпидемиях и ликвидация медико-санитарных последствий чрезвычайных ситуаций в Российской Федерации</t>
  </si>
  <si>
    <t xml:space="preserve"> Значение корректирующих коэффициентов к базовым нормативам затрат на оказание услуг (выполнение работ) на 2017 год</t>
  </si>
  <si>
    <t>2017 г.</t>
  </si>
  <si>
    <t>3.Коэффициент по оплате труда медицинским работникам, осуществляющие диагностику и лечение ВИЧ-инфицированных, а также лица, работа которых связана с материалами, содержащими вирус иммунодефицита участвующие в оказании противотуберкулезной помощи</t>
  </si>
  <si>
    <t xml:space="preserve">"Психиатрия"                                     </t>
  </si>
  <si>
    <t xml:space="preserve">"Фтизиатрия"                                        </t>
  </si>
  <si>
    <t xml:space="preserve">"Фтизиатрия"                                       </t>
  </si>
  <si>
    <t>Клиническая лаборатор ная диагностика</t>
  </si>
  <si>
    <t>Приложение 2.</t>
  </si>
  <si>
    <t xml:space="preserve">Коэффи-циент выравни-вания*, ед. </t>
  </si>
  <si>
    <t>* Коэффициент выравнивания применяется Департаментом здравоохранения Орловской области в целях доведения расчетного значения объема финансового обеспечения выполнения государственного задания  до объема финансового обеспечения выполнения государственного задания по госуслуге (работе) в целом, предусмотренного бюджетной росписью на соответствующий год ( с учетом уровня оказания медицинской помощи).</t>
  </si>
  <si>
    <t>Корректирующие коэффициенты к базовому нормативу затрат</t>
  </si>
  <si>
    <t xml:space="preserve">отраслевой 
корректирующий
коэффициент 
</t>
  </si>
  <si>
    <t xml:space="preserve">территориальный
корректирующий
коэффициент
</t>
  </si>
  <si>
    <t xml:space="preserve">"Психиатрия-наркология (в части наркологии)"                                           </t>
  </si>
  <si>
    <t xml:space="preserve">"Дерматовенерология (в части венерологии)"                                         </t>
  </si>
  <si>
    <t>ИТОГО, базовый норматив затрат с учетом корректирующих коэффициентов на 1 услуги, рублей</t>
  </si>
  <si>
    <t>Базовый норматив затрат на оказание                    1 ед. услуги, рублей</t>
  </si>
  <si>
    <t xml:space="preserve">Значение
нормативных
затрат на
оказание
1 ед. государственной услуги, рублей 
</t>
  </si>
  <si>
    <t>29/офтальмология</t>
  </si>
  <si>
    <t>540000000120249890808423000902900002000100101</t>
  </si>
  <si>
    <t>Учреждение: БУЗ Орловской области  " Поликлиника № 1"</t>
  </si>
  <si>
    <t>Учреждение: БУЗ Орловской области  " Поликлиника № 2"</t>
  </si>
  <si>
    <t xml:space="preserve"> Значение базовых нормативных затрат на оказание госдарственных услуг ( выполнение работ)                                                                     на 2017год</t>
  </si>
  <si>
    <t>29/Офтальмология</t>
  </si>
  <si>
    <t xml:space="preserve">Специализированная медицинская помощь (за исключением высокотехнологичной медицинской помощи), включенная в базовую программу обязательного медицинского страхования </t>
  </si>
  <si>
    <t>540000000120249890808203000 000000001007102</t>
  </si>
  <si>
    <t>Инфекционные болезни (в части синдрома приобретенного иммунодефицита (ВИЧ-инфекции)</t>
  </si>
  <si>
    <t>1,25 - 1,15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</si>
</sst>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#,##0.000"/>
  </numFmts>
  <fonts count="27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4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name val="Arial"/>
      <family val="2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2" borderId="0" xfId="0" applyFont="1" applyFill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textRotation="90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15" fillId="0" borderId="0" xfId="0" applyFont="1" applyAlignment="1"/>
    <xf numFmtId="49" fontId="15" fillId="0" borderId="1" xfId="0" quotePrefix="1" applyNumberFormat="1" applyFont="1" applyFill="1" applyBorder="1" applyAlignment="1">
      <alignment horizontal="center" vertical="center" wrapText="1"/>
    </xf>
    <xf numFmtId="0" fontId="15" fillId="0" borderId="1" xfId="0" quotePrefix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16" fillId="0" borderId="1" xfId="0" quotePrefix="1" applyFont="1" applyFill="1" applyBorder="1" applyAlignment="1">
      <alignment horizontal="center" vertical="center" wrapText="1"/>
    </xf>
    <xf numFmtId="49" fontId="16" fillId="0" borderId="1" xfId="0" quotePrefix="1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5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 textRotation="90" wrapText="1"/>
    </xf>
    <xf numFmtId="0" fontId="5" fillId="4" borderId="1" xfId="0" quotePrefix="1" applyFont="1" applyFill="1" applyBorder="1" applyAlignment="1">
      <alignment horizontal="center" vertical="center" textRotation="90" wrapText="1"/>
    </xf>
    <xf numFmtId="49" fontId="5" fillId="4" borderId="1" xfId="0" quotePrefix="1" applyNumberFormat="1" applyFont="1" applyFill="1" applyBorder="1" applyAlignment="1">
      <alignment horizontal="center" vertical="center" textRotation="90" wrapText="1"/>
    </xf>
    <xf numFmtId="0" fontId="4" fillId="3" borderId="0" xfId="0" applyFont="1" applyFill="1"/>
    <xf numFmtId="0" fontId="5" fillId="4" borderId="1" xfId="0" applyFont="1" applyFill="1" applyBorder="1" applyAlignment="1">
      <alignment horizontal="left" vertical="center" wrapText="1"/>
    </xf>
    <xf numFmtId="49" fontId="18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49" fontId="18" fillId="4" borderId="1" xfId="0" quotePrefix="1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left" vertical="center" wrapText="1"/>
    </xf>
    <xf numFmtId="4" fontId="4" fillId="0" borderId="0" xfId="0" applyNumberFormat="1" applyFont="1" applyAlignment="1">
      <alignment horizontal="center"/>
    </xf>
    <xf numFmtId="0" fontId="17" fillId="4" borderId="1" xfId="0" applyFont="1" applyFill="1" applyBorder="1" applyAlignment="1">
      <alignment horizontal="left" vertical="center" wrapText="1"/>
    </xf>
    <xf numFmtId="49" fontId="6" fillId="4" borderId="1" xfId="0" quotePrefix="1" applyNumberFormat="1" applyFont="1" applyFill="1" applyBorder="1" applyAlignment="1">
      <alignment horizontal="center" vertical="center" textRotation="90" wrapText="1"/>
    </xf>
    <xf numFmtId="49" fontId="15" fillId="4" borderId="1" xfId="0" applyNumberFormat="1" applyFont="1" applyFill="1" applyBorder="1" applyAlignment="1">
      <alignment horizontal="center" vertical="center" wrapText="1"/>
    </xf>
    <xf numFmtId="49" fontId="15" fillId="4" borderId="1" xfId="0" quotePrefix="1" applyNumberFormat="1" applyFont="1" applyFill="1" applyBorder="1" applyAlignment="1">
      <alignment horizontal="center" vertical="center" wrapText="1"/>
    </xf>
    <xf numFmtId="0" fontId="15" fillId="4" borderId="1" xfId="0" quotePrefix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/>
    </xf>
    <xf numFmtId="0" fontId="1" fillId="4" borderId="1" xfId="0" quotePrefix="1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4" borderId="1" xfId="0" applyNumberFormat="1" applyFont="1" applyFill="1" applyBorder="1" applyAlignment="1">
      <alignment horizontal="left" vertical="center" wrapText="1"/>
    </xf>
    <xf numFmtId="0" fontId="17" fillId="4" borderId="1" xfId="0" quotePrefix="1" applyFont="1" applyFill="1" applyBorder="1" applyAlignment="1">
      <alignment horizontal="center" vertical="center" textRotation="90" wrapText="1"/>
    </xf>
    <xf numFmtId="49" fontId="17" fillId="4" borderId="1" xfId="0" quotePrefix="1" applyNumberFormat="1" applyFont="1" applyFill="1" applyBorder="1" applyAlignment="1">
      <alignment horizontal="center" vertical="center" textRotation="90" wrapText="1"/>
    </xf>
    <xf numFmtId="11" fontId="17" fillId="4" borderId="1" xfId="0" quotePrefix="1" applyNumberFormat="1" applyFont="1" applyFill="1" applyBorder="1" applyAlignment="1">
      <alignment horizontal="center" vertical="center" textRotation="90" wrapText="1"/>
    </xf>
    <xf numFmtId="0" fontId="17" fillId="4" borderId="1" xfId="0" quotePrefix="1" applyFont="1" applyFill="1" applyBorder="1" applyAlignment="1">
      <alignment horizontal="center" vertical="center" textRotation="90"/>
    </xf>
    <xf numFmtId="0" fontId="2" fillId="5" borderId="1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1" xfId="0" quotePrefix="1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5" fillId="0" borderId="1" xfId="0" quotePrefix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22" fillId="4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22" fillId="4" borderId="1" xfId="0" applyFont="1" applyFill="1" applyBorder="1" applyAlignment="1">
      <alignment vertical="center"/>
    </xf>
    <xf numFmtId="0" fontId="10" fillId="0" borderId="0" xfId="0" applyFont="1"/>
    <xf numFmtId="0" fontId="22" fillId="4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0" fontId="23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6" fillId="0" borderId="1" xfId="0" applyFont="1" applyBorder="1" applyAlignment="1">
      <alignment horizontal="left" vertical="center" wrapText="1"/>
    </xf>
    <xf numFmtId="49" fontId="16" fillId="7" borderId="1" xfId="0" quotePrefix="1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2" fontId="6" fillId="0" borderId="1" xfId="0" quotePrefix="1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24" fillId="5" borderId="1" xfId="0" applyFont="1" applyFill="1" applyBorder="1" applyAlignment="1">
      <alignment horizontal="center" vertical="center" wrapText="1"/>
    </xf>
    <xf numFmtId="4" fontId="24" fillId="5" borderId="1" xfId="0" applyNumberFormat="1" applyFont="1" applyFill="1" applyBorder="1" applyAlignment="1">
      <alignment horizontal="center" vertical="center" wrapText="1"/>
    </xf>
    <xf numFmtId="4" fontId="24" fillId="5" borderId="1" xfId="0" applyNumberFormat="1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vertical="center" wrapText="1"/>
    </xf>
    <xf numFmtId="49" fontId="4" fillId="0" borderId="1" xfId="0" quotePrefix="1" applyNumberFormat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49" fontId="6" fillId="0" borderId="1" xfId="0" quotePrefix="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4" fillId="0" borderId="1" xfId="0" quotePrefix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4" fontId="2" fillId="7" borderId="1" xfId="0" applyNumberFormat="1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4" fillId="8" borderId="0" xfId="0" applyFont="1" applyFill="1"/>
    <xf numFmtId="0" fontId="8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6" borderId="6" xfId="0" applyFont="1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6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26" fillId="0" borderId="6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26" fillId="0" borderId="3" xfId="0" applyFont="1" applyBorder="1" applyAlignment="1">
      <alignment vertical="center" wrapText="1"/>
    </xf>
    <xf numFmtId="49" fontId="4" fillId="0" borderId="2" xfId="0" quotePrefix="1" applyNumberFormat="1" applyFont="1" applyFill="1" applyBorder="1" applyAlignment="1">
      <alignment horizontal="center" vertical="center" wrapText="1"/>
    </xf>
    <xf numFmtId="49" fontId="4" fillId="0" borderId="4" xfId="0" quotePrefix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6" borderId="6" xfId="0" applyFont="1" applyFill="1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0" xfId="0" applyFont="1" applyAlignment="1">
      <alignment horizontal="right" wrapText="1"/>
    </xf>
    <xf numFmtId="0" fontId="2" fillId="0" borderId="1" xfId="0" applyNumberFormat="1" applyFont="1" applyBorder="1" applyAlignment="1">
      <alignment horizontal="left" vertical="top" wrapText="1"/>
    </xf>
    <xf numFmtId="0" fontId="20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wrapText="1"/>
    </xf>
    <xf numFmtId="49" fontId="4" fillId="0" borderId="1" xfId="0" applyNumberFormat="1" applyFont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164" fontId="13" fillId="0" borderId="1" xfId="0" applyNumberFormat="1" applyFont="1" applyBorder="1" applyAlignment="1">
      <alignment horizontal="center" vertical="top" wrapText="1"/>
    </xf>
    <xf numFmtId="164" fontId="0" fillId="0" borderId="1" xfId="0" applyNumberFormat="1" applyBorder="1" applyAlignment="1">
      <alignment wrapText="1"/>
    </xf>
    <xf numFmtId="4" fontId="4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wrapText="1"/>
    </xf>
    <xf numFmtId="0" fontId="15" fillId="0" borderId="1" xfId="0" quotePrefix="1" applyFont="1" applyFill="1" applyBorder="1" applyAlignment="1">
      <alignment horizontal="center" vertical="center" wrapText="1"/>
    </xf>
    <xf numFmtId="164" fontId="1" fillId="5" borderId="6" xfId="0" applyNumberFormat="1" applyFont="1" applyFill="1" applyBorder="1" applyAlignment="1">
      <alignment horizontal="center" vertical="center" wrapText="1"/>
    </xf>
    <xf numFmtId="164" fontId="1" fillId="5" borderId="11" xfId="0" applyNumberFormat="1" applyFont="1" applyFill="1" applyBorder="1" applyAlignment="1">
      <alignment horizontal="center" vertical="center" wrapText="1"/>
    </xf>
    <xf numFmtId="164" fontId="1" fillId="5" borderId="3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9" fillId="0" borderId="0" xfId="0" applyFon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20" fillId="0" borderId="1" xfId="0" applyFont="1" applyBorder="1" applyAlignment="1">
      <alignment vertical="top" wrapText="1"/>
    </xf>
    <xf numFmtId="0" fontId="2" fillId="5" borderId="1" xfId="0" applyFont="1" applyFill="1" applyBorder="1" applyAlignment="1">
      <alignment horizontal="left" vertical="top" wrapText="1"/>
    </xf>
    <xf numFmtId="0" fontId="20" fillId="5" borderId="1" xfId="0" applyFont="1" applyFill="1" applyBorder="1" applyAlignment="1">
      <alignment horizontal="left" vertical="top" wrapText="1"/>
    </xf>
    <xf numFmtId="164" fontId="2" fillId="5" borderId="6" xfId="0" applyNumberFormat="1" applyFont="1" applyFill="1" applyBorder="1" applyAlignment="1">
      <alignment horizontal="center" vertical="top" wrapText="1"/>
    </xf>
    <xf numFmtId="164" fontId="2" fillId="5" borderId="11" xfId="0" applyNumberFormat="1" applyFont="1" applyFill="1" applyBorder="1" applyAlignment="1">
      <alignment horizontal="center" vertical="top" wrapText="1"/>
    </xf>
    <xf numFmtId="164" fontId="2" fillId="5" borderId="3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49" fontId="16" fillId="0" borderId="1" xfId="0" quotePrefix="1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00"/>
      <color rgb="FF0000FF"/>
      <color rgb="FFFF3300"/>
      <color rgb="FFFF6699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4"/>
  <sheetViews>
    <sheetView workbookViewId="0">
      <pane ySplit="7" topLeftCell="A8" activePane="bottomLeft" state="frozen"/>
      <selection activeCell="C1" sqref="C1"/>
      <selection pane="bottomLeft" activeCell="A2" sqref="A2:G2"/>
    </sheetView>
  </sheetViews>
  <sheetFormatPr defaultRowHeight="15.75"/>
  <cols>
    <col min="1" max="1" width="15.85546875" style="11" customWidth="1"/>
    <col min="2" max="2" width="47" style="3" customWidth="1"/>
    <col min="3" max="3" width="11.140625" style="2" customWidth="1"/>
    <col min="4" max="4" width="15.5703125" style="9" customWidth="1"/>
    <col min="5" max="5" width="12" style="9" customWidth="1"/>
    <col min="6" max="6" width="15.28515625" style="9" customWidth="1"/>
    <col min="7" max="7" width="21.7109375" style="8" customWidth="1"/>
    <col min="8" max="8" width="15" style="1" customWidth="1"/>
    <col min="9" max="16384" width="9.140625" style="1"/>
  </cols>
  <sheetData>
    <row r="1" spans="1:7" ht="26.25" customHeight="1">
      <c r="G1" s="105" t="s">
        <v>114</v>
      </c>
    </row>
    <row r="2" spans="1:7" ht="35.25" customHeight="1">
      <c r="A2" s="153" t="s">
        <v>238</v>
      </c>
      <c r="B2" s="154"/>
      <c r="C2" s="154"/>
      <c r="D2" s="154"/>
      <c r="E2" s="154"/>
      <c r="F2" s="154"/>
      <c r="G2" s="154"/>
    </row>
    <row r="3" spans="1:7" ht="12" customHeight="1">
      <c r="A3" s="186" t="s">
        <v>0</v>
      </c>
      <c r="B3" s="182" t="s">
        <v>1</v>
      </c>
      <c r="C3" s="170" t="s">
        <v>2</v>
      </c>
      <c r="D3" s="189"/>
      <c r="E3" s="170" t="s">
        <v>95</v>
      </c>
      <c r="F3" s="170" t="s">
        <v>110</v>
      </c>
      <c r="G3" s="157" t="s">
        <v>109</v>
      </c>
    </row>
    <row r="4" spans="1:7" ht="14.25" customHeight="1">
      <c r="A4" s="187"/>
      <c r="B4" s="183"/>
      <c r="C4" s="190"/>
      <c r="D4" s="189"/>
      <c r="E4" s="170"/>
      <c r="F4" s="170"/>
      <c r="G4" s="158"/>
    </row>
    <row r="5" spans="1:7" ht="40.5" customHeight="1">
      <c r="A5" s="187"/>
      <c r="B5" s="183"/>
      <c r="C5" s="190"/>
      <c r="D5" s="189"/>
      <c r="E5" s="170"/>
      <c r="F5" s="170"/>
      <c r="G5" s="158"/>
    </row>
    <row r="6" spans="1:7" ht="24.75" customHeight="1">
      <c r="A6" s="188"/>
      <c r="B6" s="184"/>
      <c r="C6" s="189"/>
      <c r="D6" s="189"/>
      <c r="E6" s="191"/>
      <c r="F6" s="171"/>
      <c r="G6" s="57" t="s">
        <v>217</v>
      </c>
    </row>
    <row r="7" spans="1:7" ht="17.25" customHeight="1">
      <c r="A7" s="58"/>
      <c r="B7" s="172" t="s">
        <v>98</v>
      </c>
      <c r="C7" s="173"/>
      <c r="D7" s="173"/>
      <c r="E7" s="173"/>
      <c r="F7" s="174"/>
      <c r="G7" s="59"/>
    </row>
    <row r="8" spans="1:7" ht="41.25" customHeight="1">
      <c r="A8" s="118" t="s">
        <v>159</v>
      </c>
      <c r="B8" s="38" t="s">
        <v>94</v>
      </c>
      <c r="C8" s="181"/>
      <c r="D8" s="166"/>
      <c r="E8" s="36" t="s">
        <v>15</v>
      </c>
      <c r="F8" s="36" t="s">
        <v>112</v>
      </c>
      <c r="G8" s="113">
        <v>239.46</v>
      </c>
    </row>
    <row r="9" spans="1:7" ht="63" customHeight="1">
      <c r="A9" s="119" t="s">
        <v>115</v>
      </c>
      <c r="B9" s="38" t="s">
        <v>3</v>
      </c>
      <c r="C9" s="165" t="s">
        <v>4</v>
      </c>
      <c r="D9" s="165"/>
      <c r="E9" s="36" t="s">
        <v>9</v>
      </c>
      <c r="F9" s="37" t="s">
        <v>190</v>
      </c>
      <c r="G9" s="114">
        <v>69276.800000000003</v>
      </c>
    </row>
    <row r="10" spans="1:7" ht="69" customHeight="1">
      <c r="A10" s="120" t="s">
        <v>116</v>
      </c>
      <c r="B10" s="38" t="s">
        <v>3</v>
      </c>
      <c r="C10" s="165" t="s">
        <v>5</v>
      </c>
      <c r="D10" s="165"/>
      <c r="E10" s="36" t="s">
        <v>9</v>
      </c>
      <c r="F10" s="37" t="s">
        <v>190</v>
      </c>
      <c r="G10" s="115">
        <v>191330.98</v>
      </c>
    </row>
    <row r="11" spans="1:7" ht="78" customHeight="1">
      <c r="A11" s="121" t="s">
        <v>117</v>
      </c>
      <c r="B11" s="38" t="s">
        <v>3</v>
      </c>
      <c r="C11" s="165" t="s">
        <v>242</v>
      </c>
      <c r="D11" s="166"/>
      <c r="E11" s="36" t="s">
        <v>9</v>
      </c>
      <c r="F11" s="37" t="s">
        <v>190</v>
      </c>
      <c r="G11" s="114">
        <v>69276.800000000003</v>
      </c>
    </row>
    <row r="12" spans="1:7" ht="54" customHeight="1">
      <c r="A12" s="120" t="s">
        <v>118</v>
      </c>
      <c r="B12" s="38" t="s">
        <v>3</v>
      </c>
      <c r="C12" s="165" t="s">
        <v>7</v>
      </c>
      <c r="D12" s="166"/>
      <c r="E12" s="36" t="s">
        <v>9</v>
      </c>
      <c r="F12" s="37" t="s">
        <v>190</v>
      </c>
      <c r="G12" s="115">
        <v>23467.75</v>
      </c>
    </row>
    <row r="13" spans="1:7" ht="63.75" customHeight="1">
      <c r="A13" s="120" t="s">
        <v>119</v>
      </c>
      <c r="B13" s="38" t="s">
        <v>3</v>
      </c>
      <c r="C13" s="165" t="s">
        <v>8</v>
      </c>
      <c r="D13" s="166"/>
      <c r="E13" s="36" t="s">
        <v>9</v>
      </c>
      <c r="F13" s="37" t="s">
        <v>190</v>
      </c>
      <c r="G13" s="115">
        <v>39213.25</v>
      </c>
    </row>
    <row r="14" spans="1:7" ht="63.75" customHeight="1">
      <c r="A14" s="111" t="s">
        <v>241</v>
      </c>
      <c r="B14" s="50" t="s">
        <v>240</v>
      </c>
      <c r="C14" s="192"/>
      <c r="D14" s="193"/>
      <c r="E14" s="103" t="s">
        <v>9</v>
      </c>
      <c r="F14" s="104" t="s">
        <v>190</v>
      </c>
      <c r="G14" s="114">
        <v>24273.7</v>
      </c>
    </row>
    <row r="15" spans="1:7" ht="51">
      <c r="A15" s="118" t="s">
        <v>120</v>
      </c>
      <c r="B15" s="5" t="s">
        <v>108</v>
      </c>
      <c r="C15" s="165"/>
      <c r="D15" s="165"/>
      <c r="E15" s="36" t="s">
        <v>9</v>
      </c>
      <c r="F15" s="37" t="s">
        <v>190</v>
      </c>
      <c r="G15" s="114">
        <v>24273.7</v>
      </c>
    </row>
    <row r="16" spans="1:7" ht="45" customHeight="1">
      <c r="A16" s="121" t="s">
        <v>132</v>
      </c>
      <c r="B16" s="5" t="s">
        <v>121</v>
      </c>
      <c r="C16" s="167" t="s">
        <v>122</v>
      </c>
      <c r="D16" s="185"/>
      <c r="E16" s="36"/>
      <c r="F16" s="37" t="s">
        <v>189</v>
      </c>
      <c r="G16" s="114">
        <v>316100</v>
      </c>
    </row>
    <row r="17" spans="1:7" ht="45.75" customHeight="1">
      <c r="A17" s="121" t="s">
        <v>133</v>
      </c>
      <c r="B17" s="5" t="s">
        <v>121</v>
      </c>
      <c r="C17" s="167" t="s">
        <v>123</v>
      </c>
      <c r="D17" s="185"/>
      <c r="E17" s="36"/>
      <c r="F17" s="37" t="s">
        <v>189</v>
      </c>
      <c r="G17" s="114">
        <v>149740</v>
      </c>
    </row>
    <row r="18" spans="1:7" ht="37.5" customHeight="1">
      <c r="A18" s="121" t="s">
        <v>134</v>
      </c>
      <c r="B18" s="5" t="s">
        <v>121</v>
      </c>
      <c r="C18" s="167" t="s">
        <v>124</v>
      </c>
      <c r="D18" s="185"/>
      <c r="E18" s="36"/>
      <c r="F18" s="37" t="s">
        <v>189</v>
      </c>
      <c r="G18" s="114">
        <v>123580</v>
      </c>
    </row>
    <row r="19" spans="1:7" ht="46.5" customHeight="1">
      <c r="A19" s="121" t="s">
        <v>135</v>
      </c>
      <c r="B19" s="5" t="s">
        <v>121</v>
      </c>
      <c r="C19" s="167" t="s">
        <v>125</v>
      </c>
      <c r="D19" s="185"/>
      <c r="E19" s="36"/>
      <c r="F19" s="37" t="s">
        <v>189</v>
      </c>
      <c r="G19" s="114">
        <v>330790</v>
      </c>
    </row>
    <row r="20" spans="1:7" ht="44.25" customHeight="1">
      <c r="A20" s="121" t="s">
        <v>136</v>
      </c>
      <c r="B20" s="5" t="s">
        <v>121</v>
      </c>
      <c r="C20" s="167" t="s">
        <v>126</v>
      </c>
      <c r="D20" s="185"/>
      <c r="E20" s="36"/>
      <c r="F20" s="37" t="s">
        <v>189</v>
      </c>
      <c r="G20" s="114">
        <v>237670</v>
      </c>
    </row>
    <row r="21" spans="1:7" ht="41.25" customHeight="1">
      <c r="A21" s="121" t="s">
        <v>137</v>
      </c>
      <c r="B21" s="5" t="s">
        <v>121</v>
      </c>
      <c r="C21" s="167" t="s">
        <v>127</v>
      </c>
      <c r="D21" s="185"/>
      <c r="E21" s="36"/>
      <c r="F21" s="37" t="s">
        <v>189</v>
      </c>
      <c r="G21" s="114">
        <v>369160</v>
      </c>
    </row>
    <row r="22" spans="1:7" ht="40.5" customHeight="1">
      <c r="A22" s="121" t="s">
        <v>138</v>
      </c>
      <c r="B22" s="5" t="s">
        <v>121</v>
      </c>
      <c r="C22" s="167" t="s">
        <v>128</v>
      </c>
      <c r="D22" s="185"/>
      <c r="E22" s="36"/>
      <c r="F22" s="37" t="s">
        <v>189</v>
      </c>
      <c r="G22" s="114">
        <v>285370</v>
      </c>
    </row>
    <row r="23" spans="1:7" ht="42.75" customHeight="1">
      <c r="A23" s="121" t="s">
        <v>139</v>
      </c>
      <c r="B23" s="5" t="s">
        <v>121</v>
      </c>
      <c r="C23" s="167" t="s">
        <v>129</v>
      </c>
      <c r="D23" s="185"/>
      <c r="E23" s="36"/>
      <c r="F23" s="37" t="s">
        <v>189</v>
      </c>
      <c r="G23" s="114">
        <v>185930</v>
      </c>
    </row>
    <row r="24" spans="1:7" ht="46.5" customHeight="1">
      <c r="A24" s="120" t="s">
        <v>140</v>
      </c>
      <c r="B24" s="5" t="s">
        <v>121</v>
      </c>
      <c r="C24" s="167" t="s">
        <v>130</v>
      </c>
      <c r="D24" s="185"/>
      <c r="E24" s="36"/>
      <c r="F24" s="37" t="s">
        <v>189</v>
      </c>
      <c r="G24" s="114">
        <v>206240</v>
      </c>
    </row>
    <row r="25" spans="1:7" ht="43.5" customHeight="1">
      <c r="A25" s="120" t="s">
        <v>141</v>
      </c>
      <c r="B25" s="5" t="s">
        <v>121</v>
      </c>
      <c r="C25" s="167" t="s">
        <v>131</v>
      </c>
      <c r="D25" s="185"/>
      <c r="E25" s="36"/>
      <c r="F25" s="37" t="s">
        <v>189</v>
      </c>
      <c r="G25" s="114">
        <v>348920</v>
      </c>
    </row>
    <row r="26" spans="1:7" ht="43.5" customHeight="1">
      <c r="A26" s="122" t="s">
        <v>235</v>
      </c>
      <c r="B26" s="80" t="s">
        <v>121</v>
      </c>
      <c r="C26" s="194" t="s">
        <v>234</v>
      </c>
      <c r="D26" s="195"/>
      <c r="E26" s="78"/>
      <c r="F26" s="79" t="s">
        <v>189</v>
      </c>
      <c r="G26" s="114">
        <v>217000</v>
      </c>
    </row>
    <row r="27" spans="1:7" ht="35.25" customHeight="1">
      <c r="A27" s="118" t="s">
        <v>142</v>
      </c>
      <c r="B27" s="38" t="s">
        <v>10</v>
      </c>
      <c r="C27" s="165"/>
      <c r="D27" s="165"/>
      <c r="E27" s="36" t="s">
        <v>9</v>
      </c>
      <c r="F27" s="36" t="s">
        <v>111</v>
      </c>
      <c r="G27" s="113">
        <v>1856.5</v>
      </c>
    </row>
    <row r="28" spans="1:7" ht="36.75" customHeight="1">
      <c r="A28" s="123" t="s">
        <v>143</v>
      </c>
      <c r="B28" s="38" t="s">
        <v>10</v>
      </c>
      <c r="C28" s="165"/>
      <c r="D28" s="165"/>
      <c r="E28" s="36" t="s">
        <v>107</v>
      </c>
      <c r="F28" s="36" t="s">
        <v>112</v>
      </c>
      <c r="G28" s="113">
        <v>403.9</v>
      </c>
    </row>
    <row r="29" spans="1:7" ht="38.25" customHeight="1">
      <c r="A29" s="124" t="s">
        <v>144</v>
      </c>
      <c r="B29" s="175" t="s">
        <v>11</v>
      </c>
      <c r="C29" s="167" t="s">
        <v>219</v>
      </c>
      <c r="D29" s="168"/>
      <c r="E29" s="20" t="s">
        <v>12</v>
      </c>
      <c r="F29" s="36" t="s">
        <v>113</v>
      </c>
      <c r="G29" s="115">
        <v>23258.07</v>
      </c>
    </row>
    <row r="30" spans="1:7" ht="39" customHeight="1">
      <c r="A30" s="118" t="s">
        <v>145</v>
      </c>
      <c r="B30" s="175"/>
      <c r="C30" s="167" t="s">
        <v>220</v>
      </c>
      <c r="D30" s="168"/>
      <c r="E30" s="20" t="s">
        <v>12</v>
      </c>
      <c r="F30" s="36" t="s">
        <v>113</v>
      </c>
      <c r="G30" s="115">
        <v>74894.22</v>
      </c>
    </row>
    <row r="31" spans="1:7" ht="63.75" customHeight="1">
      <c r="A31" s="123" t="s">
        <v>146</v>
      </c>
      <c r="B31" s="38" t="s">
        <v>3</v>
      </c>
      <c r="C31" s="167" t="s">
        <v>219</v>
      </c>
      <c r="D31" s="168"/>
      <c r="E31" s="20" t="s">
        <v>12</v>
      </c>
      <c r="F31" s="36" t="s">
        <v>113</v>
      </c>
      <c r="G31" s="115">
        <v>23258.07</v>
      </c>
    </row>
    <row r="32" spans="1:7" ht="50.25" customHeight="1">
      <c r="A32" s="123" t="s">
        <v>147</v>
      </c>
      <c r="B32" s="38" t="s">
        <v>3</v>
      </c>
      <c r="C32" s="167" t="s">
        <v>221</v>
      </c>
      <c r="D32" s="168"/>
      <c r="E32" s="20" t="s">
        <v>12</v>
      </c>
      <c r="F32" s="36" t="s">
        <v>113</v>
      </c>
      <c r="G32" s="115">
        <v>74894.22</v>
      </c>
    </row>
    <row r="33" spans="1:7" ht="52.5" customHeight="1">
      <c r="A33" s="123" t="s">
        <v>148</v>
      </c>
      <c r="B33" s="38" t="s">
        <v>3</v>
      </c>
      <c r="C33" s="180" t="s">
        <v>229</v>
      </c>
      <c r="D33" s="168"/>
      <c r="E33" s="20" t="s">
        <v>12</v>
      </c>
      <c r="F33" s="36" t="s">
        <v>113</v>
      </c>
      <c r="G33" s="115">
        <v>11957.9</v>
      </c>
    </row>
    <row r="34" spans="1:7" ht="64.5" customHeight="1">
      <c r="A34" s="123" t="s">
        <v>149</v>
      </c>
      <c r="B34" s="38" t="s">
        <v>3</v>
      </c>
      <c r="C34" s="180" t="s">
        <v>230</v>
      </c>
      <c r="D34" s="168"/>
      <c r="E34" s="20" t="s">
        <v>12</v>
      </c>
      <c r="F34" s="36" t="s">
        <v>113</v>
      </c>
      <c r="G34" s="115">
        <v>10699.17</v>
      </c>
    </row>
    <row r="35" spans="1:7" ht="35.25" customHeight="1">
      <c r="A35" s="124" t="s">
        <v>150</v>
      </c>
      <c r="B35" s="38" t="s">
        <v>13</v>
      </c>
      <c r="C35" s="181"/>
      <c r="D35" s="166"/>
      <c r="E35" s="36" t="s">
        <v>9</v>
      </c>
      <c r="F35" s="36"/>
      <c r="G35" s="114">
        <v>2858.49</v>
      </c>
    </row>
    <row r="36" spans="1:7" ht="33.75" customHeight="1">
      <c r="A36" s="118" t="s">
        <v>151</v>
      </c>
      <c r="B36" s="177" t="s">
        <v>11</v>
      </c>
      <c r="C36" s="159" t="s">
        <v>16</v>
      </c>
      <c r="D36" s="126" t="s">
        <v>17</v>
      </c>
      <c r="E36" s="37" t="s">
        <v>96</v>
      </c>
      <c r="F36" s="37" t="s">
        <v>100</v>
      </c>
      <c r="G36" s="113">
        <v>1171.5999999999999</v>
      </c>
    </row>
    <row r="37" spans="1:7" ht="36" customHeight="1">
      <c r="A37" s="118" t="s">
        <v>152</v>
      </c>
      <c r="B37" s="175"/>
      <c r="C37" s="165"/>
      <c r="D37" s="126" t="s">
        <v>18</v>
      </c>
      <c r="E37" s="37" t="s">
        <v>96</v>
      </c>
      <c r="F37" s="37" t="s">
        <v>100</v>
      </c>
      <c r="G37" s="113">
        <v>1171.5999999999999</v>
      </c>
    </row>
    <row r="38" spans="1:7" ht="33" customHeight="1">
      <c r="A38" s="118" t="s">
        <v>145</v>
      </c>
      <c r="B38" s="175"/>
      <c r="C38" s="165"/>
      <c r="D38" s="126" t="s">
        <v>19</v>
      </c>
      <c r="E38" s="37" t="s">
        <v>96</v>
      </c>
      <c r="F38" s="37" t="s">
        <v>100</v>
      </c>
      <c r="G38" s="113">
        <v>1171.5999999999999</v>
      </c>
    </row>
    <row r="39" spans="1:7" ht="36.75" customHeight="1">
      <c r="A39" s="118" t="s">
        <v>153</v>
      </c>
      <c r="B39" s="175"/>
      <c r="C39" s="165"/>
      <c r="D39" s="126" t="s">
        <v>20</v>
      </c>
      <c r="E39" s="37" t="s">
        <v>96</v>
      </c>
      <c r="F39" s="37" t="s">
        <v>100</v>
      </c>
      <c r="G39" s="113">
        <v>1171.5999999999999</v>
      </c>
    </row>
    <row r="40" spans="1:7" ht="37.5" customHeight="1">
      <c r="A40" s="118" t="s">
        <v>154</v>
      </c>
      <c r="B40" s="175"/>
      <c r="C40" s="165"/>
      <c r="D40" s="126" t="s">
        <v>21</v>
      </c>
      <c r="E40" s="37" t="s">
        <v>96</v>
      </c>
      <c r="F40" s="37" t="s">
        <v>100</v>
      </c>
      <c r="G40" s="113">
        <v>2758.97</v>
      </c>
    </row>
    <row r="41" spans="1:7" ht="34.5" customHeight="1">
      <c r="A41" s="118" t="s">
        <v>155</v>
      </c>
      <c r="B41" s="175"/>
      <c r="C41" s="165"/>
      <c r="D41" s="126" t="s">
        <v>22</v>
      </c>
      <c r="E41" s="37" t="s">
        <v>96</v>
      </c>
      <c r="F41" s="37" t="s">
        <v>100</v>
      </c>
      <c r="G41" s="113">
        <v>807.8</v>
      </c>
    </row>
    <row r="42" spans="1:7" ht="51" customHeight="1">
      <c r="A42" s="124" t="s">
        <v>156</v>
      </c>
      <c r="B42" s="175"/>
      <c r="C42" s="165"/>
      <c r="D42" s="126" t="s">
        <v>222</v>
      </c>
      <c r="E42" s="37" t="s">
        <v>96</v>
      </c>
      <c r="F42" s="37" t="s">
        <v>101</v>
      </c>
      <c r="G42" s="116">
        <v>29.02</v>
      </c>
    </row>
    <row r="43" spans="1:7" ht="51.75" customHeight="1">
      <c r="A43" s="124" t="s">
        <v>157</v>
      </c>
      <c r="B43" s="39" t="s">
        <v>11</v>
      </c>
      <c r="C43" s="165" t="s">
        <v>24</v>
      </c>
      <c r="D43" s="165"/>
      <c r="E43" s="37" t="s">
        <v>96</v>
      </c>
      <c r="F43" s="37" t="s">
        <v>99</v>
      </c>
      <c r="G43" s="113">
        <v>403.9</v>
      </c>
    </row>
    <row r="44" spans="1:7" ht="38.25" customHeight="1">
      <c r="A44" s="118" t="s">
        <v>120</v>
      </c>
      <c r="B44" s="38" t="s">
        <v>104</v>
      </c>
      <c r="C44" s="155"/>
      <c r="D44" s="156"/>
      <c r="E44" s="37" t="s">
        <v>96</v>
      </c>
      <c r="F44" s="37" t="s">
        <v>99</v>
      </c>
      <c r="G44" s="113">
        <v>403.9</v>
      </c>
    </row>
    <row r="45" spans="1:7" ht="76.5">
      <c r="A45" s="124" t="s">
        <v>158</v>
      </c>
      <c r="B45" s="38" t="s">
        <v>25</v>
      </c>
      <c r="C45" s="178"/>
      <c r="D45" s="179"/>
      <c r="E45" s="36" t="s">
        <v>26</v>
      </c>
      <c r="F45" s="36" t="s">
        <v>103</v>
      </c>
      <c r="G45" s="114">
        <v>10786.53</v>
      </c>
    </row>
    <row r="46" spans="1:7" ht="41.25" customHeight="1">
      <c r="A46" s="118" t="s">
        <v>120</v>
      </c>
      <c r="B46" s="38" t="s">
        <v>104</v>
      </c>
      <c r="C46" s="169"/>
      <c r="D46" s="179"/>
      <c r="E46" s="36" t="s">
        <v>26</v>
      </c>
      <c r="F46" s="36" t="s">
        <v>102</v>
      </c>
      <c r="G46" s="116">
        <v>909.75</v>
      </c>
    </row>
    <row r="47" spans="1:7" ht="21" customHeight="1">
      <c r="A47" s="125"/>
      <c r="B47" s="208" t="s">
        <v>97</v>
      </c>
      <c r="C47" s="209"/>
      <c r="D47" s="209"/>
      <c r="E47" s="209"/>
      <c r="F47" s="210"/>
      <c r="G47" s="117"/>
    </row>
    <row r="48" spans="1:7" ht="42" customHeight="1">
      <c r="A48" s="124" t="s">
        <v>160</v>
      </c>
      <c r="B48" s="38" t="s">
        <v>27</v>
      </c>
      <c r="C48" s="169"/>
      <c r="D48" s="169"/>
      <c r="E48" s="10"/>
      <c r="F48" s="37" t="s">
        <v>188</v>
      </c>
      <c r="G48" s="115">
        <v>6363.85</v>
      </c>
    </row>
    <row r="49" spans="1:7" ht="36.75" customHeight="1">
      <c r="A49" s="118" t="s">
        <v>161</v>
      </c>
      <c r="B49" s="38" t="s">
        <v>28</v>
      </c>
      <c r="C49" s="169"/>
      <c r="D49" s="169"/>
      <c r="E49" s="10"/>
      <c r="F49" s="37" t="s">
        <v>187</v>
      </c>
      <c r="G49" s="115">
        <v>1196.8599999999999</v>
      </c>
    </row>
    <row r="50" spans="1:7" ht="54" customHeight="1">
      <c r="A50" s="118" t="s">
        <v>162</v>
      </c>
      <c r="B50" s="38" t="s">
        <v>29</v>
      </c>
      <c r="C50" s="169"/>
      <c r="D50" s="169"/>
      <c r="E50" s="10"/>
      <c r="F50" s="37" t="s">
        <v>180</v>
      </c>
      <c r="G50" s="115">
        <v>3391.56</v>
      </c>
    </row>
    <row r="51" spans="1:7" ht="38.25">
      <c r="A51" s="118" t="s">
        <v>163</v>
      </c>
      <c r="B51" s="38" t="s">
        <v>30</v>
      </c>
      <c r="C51" s="169"/>
      <c r="D51" s="169"/>
      <c r="E51" s="10"/>
      <c r="F51" s="37" t="s">
        <v>186</v>
      </c>
      <c r="G51" s="115">
        <v>18920.93</v>
      </c>
    </row>
    <row r="52" spans="1:7" ht="19.5" customHeight="1">
      <c r="A52" s="196" t="s">
        <v>164</v>
      </c>
      <c r="B52" s="198" t="s">
        <v>31</v>
      </c>
      <c r="C52" s="202"/>
      <c r="D52" s="203"/>
      <c r="E52" s="206"/>
      <c r="F52" s="200" t="s">
        <v>185</v>
      </c>
      <c r="G52" s="115">
        <v>18438896</v>
      </c>
    </row>
    <row r="53" spans="1:7" ht="26.25" customHeight="1">
      <c r="A53" s="197"/>
      <c r="B53" s="199"/>
      <c r="C53" s="204"/>
      <c r="D53" s="205"/>
      <c r="E53" s="207"/>
      <c r="F53" s="201"/>
      <c r="G53" s="115">
        <v>575051.87</v>
      </c>
    </row>
    <row r="54" spans="1:7" ht="37.5" customHeight="1">
      <c r="A54" s="118" t="s">
        <v>165</v>
      </c>
      <c r="B54" s="175" t="s">
        <v>32</v>
      </c>
      <c r="C54" s="165" t="s">
        <v>166</v>
      </c>
      <c r="D54" s="165"/>
      <c r="E54" s="10"/>
      <c r="F54" s="127" t="s">
        <v>168</v>
      </c>
      <c r="G54" s="115">
        <v>61.44</v>
      </c>
    </row>
    <row r="55" spans="1:7" ht="51" customHeight="1">
      <c r="A55" s="118" t="s">
        <v>170</v>
      </c>
      <c r="B55" s="176"/>
      <c r="C55" s="165" t="s">
        <v>167</v>
      </c>
      <c r="D55" s="165"/>
      <c r="E55" s="10"/>
      <c r="F55" s="127" t="s">
        <v>169</v>
      </c>
      <c r="G55" s="115">
        <v>865.57</v>
      </c>
    </row>
    <row r="56" spans="1:7" ht="40.5" customHeight="1">
      <c r="A56" s="118" t="s">
        <v>171</v>
      </c>
      <c r="B56" s="38" t="s">
        <v>33</v>
      </c>
      <c r="C56" s="165"/>
      <c r="D56" s="165"/>
      <c r="E56" s="10"/>
      <c r="F56" s="37" t="s">
        <v>183</v>
      </c>
      <c r="G56" s="115">
        <v>2470.9499999999998</v>
      </c>
    </row>
    <row r="57" spans="1:7" ht="89.25">
      <c r="A57" s="118" t="s">
        <v>172</v>
      </c>
      <c r="B57" s="18" t="s">
        <v>34</v>
      </c>
      <c r="C57" s="165"/>
      <c r="D57" s="165"/>
      <c r="E57" s="10"/>
      <c r="F57" s="37" t="s">
        <v>184</v>
      </c>
      <c r="G57" s="115">
        <v>5548880</v>
      </c>
    </row>
    <row r="58" spans="1:7" ht="51.75" customHeight="1">
      <c r="A58" s="118" t="s">
        <v>173</v>
      </c>
      <c r="B58" s="38" t="s">
        <v>35</v>
      </c>
      <c r="C58" s="165"/>
      <c r="D58" s="165"/>
      <c r="E58" s="10"/>
      <c r="F58" s="37" t="s">
        <v>183</v>
      </c>
      <c r="G58" s="115">
        <v>3939.24</v>
      </c>
    </row>
    <row r="59" spans="1:7" ht="106.5" customHeight="1">
      <c r="A59" s="118" t="s">
        <v>174</v>
      </c>
      <c r="B59" s="38" t="s">
        <v>36</v>
      </c>
      <c r="C59" s="165"/>
      <c r="D59" s="165"/>
      <c r="E59" s="10"/>
      <c r="F59" s="37" t="s">
        <v>182</v>
      </c>
      <c r="G59" s="115">
        <v>15310.9</v>
      </c>
    </row>
    <row r="60" spans="1:7" ht="43.5" customHeight="1">
      <c r="A60" s="118" t="s">
        <v>175</v>
      </c>
      <c r="B60" s="38" t="s">
        <v>37</v>
      </c>
      <c r="C60" s="165"/>
      <c r="D60" s="165"/>
      <c r="E60" s="10"/>
      <c r="F60" s="37" t="s">
        <v>181</v>
      </c>
      <c r="G60" s="115">
        <v>851.39</v>
      </c>
    </row>
    <row r="61" spans="1:7" ht="55.5" customHeight="1">
      <c r="A61" s="118" t="s">
        <v>176</v>
      </c>
      <c r="B61" s="38" t="s">
        <v>38</v>
      </c>
      <c r="C61" s="165"/>
      <c r="D61" s="165"/>
      <c r="E61" s="10"/>
      <c r="F61" s="37" t="s">
        <v>180</v>
      </c>
      <c r="G61" s="115">
        <v>26224.61</v>
      </c>
    </row>
    <row r="62" spans="1:7" ht="126.75" customHeight="1">
      <c r="A62" s="163" t="s">
        <v>194</v>
      </c>
      <c r="B62" s="161" t="s">
        <v>39</v>
      </c>
      <c r="C62" s="159" t="s">
        <v>40</v>
      </c>
      <c r="D62" s="160"/>
      <c r="E62" s="22"/>
      <c r="F62" s="37" t="s">
        <v>177</v>
      </c>
      <c r="G62" s="115">
        <v>19100.21</v>
      </c>
    </row>
    <row r="63" spans="1:7" ht="79.5" customHeight="1">
      <c r="A63" s="164"/>
      <c r="B63" s="162"/>
      <c r="C63" s="165" t="s">
        <v>41</v>
      </c>
      <c r="D63" s="166"/>
      <c r="E63" s="10"/>
      <c r="F63" s="37" t="s">
        <v>178</v>
      </c>
      <c r="G63" s="115">
        <v>1326.58</v>
      </c>
    </row>
    <row r="64" spans="1:7" ht="63.75" customHeight="1">
      <c r="A64" s="164"/>
      <c r="B64" s="162"/>
      <c r="C64" s="165" t="s">
        <v>42</v>
      </c>
      <c r="D64" s="166"/>
      <c r="E64" s="10"/>
      <c r="F64" s="14" t="s">
        <v>179</v>
      </c>
      <c r="G64" s="115">
        <v>14173.57</v>
      </c>
    </row>
  </sheetData>
  <mergeCells count="67">
    <mergeCell ref="C26:D26"/>
    <mergeCell ref="A52:A53"/>
    <mergeCell ref="B52:B53"/>
    <mergeCell ref="F52:F53"/>
    <mergeCell ref="C52:D53"/>
    <mergeCell ref="E52:E53"/>
    <mergeCell ref="B47:F47"/>
    <mergeCell ref="C30:D30"/>
    <mergeCell ref="C25:D25"/>
    <mergeCell ref="C20:D20"/>
    <mergeCell ref="C21:D21"/>
    <mergeCell ref="C22:D22"/>
    <mergeCell ref="C23:D23"/>
    <mergeCell ref="C24:D24"/>
    <mergeCell ref="C17:D17"/>
    <mergeCell ref="C18:D18"/>
    <mergeCell ref="C19:D19"/>
    <mergeCell ref="C12:D12"/>
    <mergeCell ref="C13:D13"/>
    <mergeCell ref="C14:D14"/>
    <mergeCell ref="B3:B6"/>
    <mergeCell ref="C16:D16"/>
    <mergeCell ref="A3:A6"/>
    <mergeCell ref="C3:D6"/>
    <mergeCell ref="E3:E6"/>
    <mergeCell ref="C8:D8"/>
    <mergeCell ref="F3:F6"/>
    <mergeCell ref="B7:F7"/>
    <mergeCell ref="B54:B55"/>
    <mergeCell ref="B36:B42"/>
    <mergeCell ref="C36:C42"/>
    <mergeCell ref="B29:B30"/>
    <mergeCell ref="C49:D49"/>
    <mergeCell ref="C51:D51"/>
    <mergeCell ref="C54:D54"/>
    <mergeCell ref="C45:D45"/>
    <mergeCell ref="C46:D46"/>
    <mergeCell ref="C33:D33"/>
    <mergeCell ref="C34:D34"/>
    <mergeCell ref="C35:D35"/>
    <mergeCell ref="C43:D43"/>
    <mergeCell ref="C48:D48"/>
    <mergeCell ref="C64:D64"/>
    <mergeCell ref="C50:D50"/>
    <mergeCell ref="C58:D58"/>
    <mergeCell ref="C59:D59"/>
    <mergeCell ref="C60:D60"/>
    <mergeCell ref="C61:D61"/>
    <mergeCell ref="C57:D57"/>
    <mergeCell ref="C55:D55"/>
    <mergeCell ref="C56:D56"/>
    <mergeCell ref="A2:G2"/>
    <mergeCell ref="C44:D44"/>
    <mergeCell ref="G3:G5"/>
    <mergeCell ref="C62:D62"/>
    <mergeCell ref="B62:B64"/>
    <mergeCell ref="A62:A64"/>
    <mergeCell ref="C9:D9"/>
    <mergeCell ref="C10:D10"/>
    <mergeCell ref="C11:D11"/>
    <mergeCell ref="C15:D15"/>
    <mergeCell ref="C27:D27"/>
    <mergeCell ref="C29:D29"/>
    <mergeCell ref="C31:D31"/>
    <mergeCell ref="C32:D32"/>
    <mergeCell ref="C28:D28"/>
    <mergeCell ref="C63:D63"/>
  </mergeCells>
  <phoneticPr fontId="3" type="noConversion"/>
  <pageMargins left="0.51181102362204722" right="0" top="0.39370078740157483" bottom="0.39370078740157483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323"/>
  <sheetViews>
    <sheetView tabSelected="1"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L1" sqref="L1:L1048576"/>
    </sheetView>
  </sheetViews>
  <sheetFormatPr defaultRowHeight="12.75"/>
  <cols>
    <col min="1" max="1" width="13.5703125" style="7" customWidth="1"/>
    <col min="2" max="2" width="36" style="3" customWidth="1"/>
    <col min="3" max="3" width="13.28515625" style="85" customWidth="1"/>
    <col min="4" max="4" width="9" style="98" customWidth="1"/>
    <col min="5" max="5" width="11.28515625" style="2" customWidth="1"/>
    <col min="6" max="6" width="12.5703125" style="40" customWidth="1"/>
    <col min="7" max="8" width="10.7109375" style="40" customWidth="1"/>
    <col min="9" max="9" width="13.5703125" style="40" customWidth="1"/>
    <col min="10" max="10" width="8.42578125" style="61" customWidth="1"/>
    <col min="11" max="11" width="12.42578125" style="40" customWidth="1"/>
    <col min="12" max="12" width="5.5703125" style="1" hidden="1" customWidth="1"/>
    <col min="13" max="16384" width="9.140625" style="1"/>
  </cols>
  <sheetData>
    <row r="1" spans="1:12" ht="15.75">
      <c r="I1" s="211" t="s">
        <v>223</v>
      </c>
      <c r="J1" s="211"/>
      <c r="K1" s="211"/>
    </row>
    <row r="2" spans="1:12" ht="35.25" customHeight="1">
      <c r="A2" s="153" t="s">
        <v>216</v>
      </c>
      <c r="B2" s="154"/>
      <c r="C2" s="154"/>
      <c r="D2" s="154"/>
      <c r="E2" s="154"/>
      <c r="F2" s="154"/>
      <c r="G2" s="154"/>
      <c r="H2" s="154"/>
      <c r="I2" s="154"/>
      <c r="J2" s="220"/>
      <c r="K2" s="220"/>
    </row>
    <row r="3" spans="1:12" ht="51" customHeight="1">
      <c r="A3" s="170" t="s">
        <v>0</v>
      </c>
      <c r="B3" s="182" t="s">
        <v>1</v>
      </c>
      <c r="C3" s="253" t="s">
        <v>2</v>
      </c>
      <c r="D3" s="253" t="s">
        <v>43</v>
      </c>
      <c r="E3" s="170" t="s">
        <v>110</v>
      </c>
      <c r="F3" s="225" t="s">
        <v>232</v>
      </c>
      <c r="G3" s="170" t="s">
        <v>226</v>
      </c>
      <c r="H3" s="191"/>
      <c r="I3" s="251" t="s">
        <v>231</v>
      </c>
      <c r="J3" s="223" t="s">
        <v>224</v>
      </c>
      <c r="K3" s="225" t="s">
        <v>233</v>
      </c>
    </row>
    <row r="4" spans="1:12" ht="16.5" customHeight="1">
      <c r="A4" s="191"/>
      <c r="B4" s="255"/>
      <c r="C4" s="254"/>
      <c r="D4" s="254"/>
      <c r="E4" s="191"/>
      <c r="F4" s="191"/>
      <c r="G4" s="252" t="s">
        <v>227</v>
      </c>
      <c r="H4" s="252" t="s">
        <v>228</v>
      </c>
      <c r="I4" s="191"/>
      <c r="J4" s="224"/>
      <c r="K4" s="226"/>
    </row>
    <row r="5" spans="1:12" ht="63" customHeight="1">
      <c r="A5" s="191"/>
      <c r="B5" s="255"/>
      <c r="C5" s="254"/>
      <c r="D5" s="254"/>
      <c r="E5" s="191"/>
      <c r="F5" s="191"/>
      <c r="G5" s="252"/>
      <c r="H5" s="252"/>
      <c r="I5" s="191"/>
      <c r="J5" s="224"/>
      <c r="K5" s="226"/>
    </row>
    <row r="6" spans="1:12" s="19" customFormat="1" ht="53.25" customHeight="1">
      <c r="A6" s="46"/>
      <c r="B6" s="29" t="s">
        <v>14</v>
      </c>
      <c r="C6" s="86"/>
      <c r="D6" s="86" t="s">
        <v>15</v>
      </c>
      <c r="E6" s="31" t="s">
        <v>112</v>
      </c>
      <c r="F6" s="128">
        <f>F7</f>
        <v>239.46</v>
      </c>
      <c r="G6" s="128"/>
      <c r="H6" s="128"/>
      <c r="I6" s="128"/>
      <c r="J6" s="129"/>
      <c r="K6" s="128"/>
    </row>
    <row r="7" spans="1:12" ht="39.75" customHeight="1">
      <c r="A7" s="12" t="s">
        <v>159</v>
      </c>
      <c r="B7" s="5" t="s">
        <v>78</v>
      </c>
      <c r="C7" s="87"/>
      <c r="D7" s="88"/>
      <c r="E7" s="60"/>
      <c r="F7" s="130">
        <v>239.46</v>
      </c>
      <c r="G7" s="131">
        <v>1</v>
      </c>
      <c r="H7" s="131">
        <v>1</v>
      </c>
      <c r="I7" s="131">
        <f>ROUND(F7*G7*H7,2)</f>
        <v>239.46</v>
      </c>
      <c r="J7" s="132">
        <f>ROUND(K7/I7,5)</f>
        <v>0.86524000000000001</v>
      </c>
      <c r="K7" s="131">
        <v>207.19</v>
      </c>
      <c r="L7" s="152"/>
    </row>
    <row r="8" spans="1:12" s="19" customFormat="1" ht="68.25" customHeight="1">
      <c r="A8" s="55"/>
      <c r="B8" s="29" t="s">
        <v>3</v>
      </c>
      <c r="C8" s="86" t="s">
        <v>4</v>
      </c>
      <c r="D8" s="86" t="s">
        <v>9</v>
      </c>
      <c r="E8" s="31" t="s">
        <v>190</v>
      </c>
      <c r="F8" s="128">
        <f>F9</f>
        <v>69276.800000000003</v>
      </c>
      <c r="G8" s="133"/>
      <c r="H8" s="128"/>
      <c r="I8" s="128"/>
      <c r="J8" s="129"/>
      <c r="K8" s="128"/>
    </row>
    <row r="9" spans="1:12" ht="43.5" customHeight="1">
      <c r="A9" s="15" t="s">
        <v>115</v>
      </c>
      <c r="B9" s="69" t="s">
        <v>44</v>
      </c>
      <c r="C9" s="88"/>
      <c r="D9" s="88"/>
      <c r="E9" s="68"/>
      <c r="F9" s="134">
        <v>69276.800000000003</v>
      </c>
      <c r="G9" s="132">
        <v>1.1160000000000001</v>
      </c>
      <c r="H9" s="132">
        <v>1.1160000000000001</v>
      </c>
      <c r="I9" s="131">
        <f>ROUND(F9*G9*H9,2)</f>
        <v>86281.21</v>
      </c>
      <c r="J9" s="132">
        <f>ROUND(K9/I9,5)</f>
        <v>0.82025000000000003</v>
      </c>
      <c r="K9" s="131">
        <v>70772.009999999995</v>
      </c>
      <c r="L9" s="152"/>
    </row>
    <row r="10" spans="1:12" ht="71.25" customHeight="1">
      <c r="A10" s="53"/>
      <c r="B10" s="29" t="s">
        <v>3</v>
      </c>
      <c r="C10" s="86" t="s">
        <v>5</v>
      </c>
      <c r="D10" s="86" t="s">
        <v>9</v>
      </c>
      <c r="E10" s="32" t="s">
        <v>190</v>
      </c>
      <c r="F10" s="135">
        <v>191330.98</v>
      </c>
      <c r="G10" s="135"/>
      <c r="H10" s="135"/>
      <c r="I10" s="135"/>
      <c r="J10" s="136"/>
      <c r="K10" s="135"/>
    </row>
    <row r="11" spans="1:12" ht="36.75" customHeight="1">
      <c r="A11" s="256" t="s">
        <v>116</v>
      </c>
      <c r="B11" s="69" t="s">
        <v>44</v>
      </c>
      <c r="C11" s="88"/>
      <c r="D11" s="88"/>
      <c r="E11" s="68"/>
      <c r="F11" s="131">
        <v>69276.800000000003</v>
      </c>
      <c r="G11" s="137">
        <v>1.105</v>
      </c>
      <c r="H11" s="137">
        <v>1.105</v>
      </c>
      <c r="I11" s="131">
        <f>ROUND(F11*G11*H11,2)</f>
        <v>84588.7</v>
      </c>
      <c r="J11" s="132">
        <f t="shared" ref="J11" si="0">ROUND(K11/I11,5)</f>
        <v>0.90783000000000003</v>
      </c>
      <c r="K11" s="131">
        <v>76791.98</v>
      </c>
      <c r="L11" s="152"/>
    </row>
    <row r="12" spans="1:12" ht="39.75" customHeight="1">
      <c r="A12" s="179"/>
      <c r="B12" s="5" t="s">
        <v>45</v>
      </c>
      <c r="C12" s="88"/>
      <c r="D12" s="88"/>
      <c r="E12" s="68"/>
      <c r="F12" s="138">
        <v>191330.98</v>
      </c>
      <c r="G12" s="139">
        <v>1.133</v>
      </c>
      <c r="H12" s="139">
        <v>1</v>
      </c>
      <c r="I12" s="131">
        <f>ROUND(F12*G12*H12,2)</f>
        <v>216778</v>
      </c>
      <c r="J12" s="132">
        <f>ROUND(K12/I12,5)</f>
        <v>1.00091</v>
      </c>
      <c r="K12" s="131">
        <v>216976.12</v>
      </c>
      <c r="L12" s="152"/>
    </row>
    <row r="13" spans="1:12" s="19" customFormat="1" ht="86.25" customHeight="1">
      <c r="A13" s="55"/>
      <c r="B13" s="29" t="s">
        <v>3</v>
      </c>
      <c r="C13" s="86" t="s">
        <v>6</v>
      </c>
      <c r="D13" s="86" t="s">
        <v>9</v>
      </c>
      <c r="E13" s="31" t="s">
        <v>190</v>
      </c>
      <c r="F13" s="135">
        <f>F14</f>
        <v>69276.800000000003</v>
      </c>
      <c r="G13" s="135"/>
      <c r="H13" s="135"/>
      <c r="I13" s="135"/>
      <c r="J13" s="136"/>
      <c r="K13" s="135"/>
    </row>
    <row r="14" spans="1:12" ht="45">
      <c r="A14" s="17" t="s">
        <v>117</v>
      </c>
      <c r="B14" s="69" t="s">
        <v>44</v>
      </c>
      <c r="C14" s="88"/>
      <c r="D14" s="88"/>
      <c r="E14" s="68"/>
      <c r="F14" s="131">
        <v>69276.800000000003</v>
      </c>
      <c r="G14" s="131">
        <v>1.1000000000000001</v>
      </c>
      <c r="H14" s="131">
        <v>1.1000000000000001</v>
      </c>
      <c r="I14" s="131">
        <f>ROUND(F14*G14*H14,2)</f>
        <v>83824.929999999993</v>
      </c>
      <c r="J14" s="132">
        <f>ROUND(K14/I14,5)</f>
        <v>0.99089000000000005</v>
      </c>
      <c r="K14" s="131">
        <v>83061.42</v>
      </c>
      <c r="L14" s="152"/>
    </row>
    <row r="15" spans="1:12" s="19" customFormat="1" ht="66.75" customHeight="1">
      <c r="A15" s="56"/>
      <c r="B15" s="29" t="s">
        <v>3</v>
      </c>
      <c r="C15" s="86" t="s">
        <v>7</v>
      </c>
      <c r="D15" s="86" t="s">
        <v>9</v>
      </c>
      <c r="E15" s="31" t="s">
        <v>190</v>
      </c>
      <c r="F15" s="135">
        <f>F16</f>
        <v>23467.75</v>
      </c>
      <c r="G15" s="135"/>
      <c r="H15" s="135"/>
      <c r="I15" s="135"/>
      <c r="J15" s="136"/>
      <c r="K15" s="135"/>
    </row>
    <row r="16" spans="1:12" ht="25.5" customHeight="1">
      <c r="A16" s="256" t="s">
        <v>118</v>
      </c>
      <c r="B16" s="5" t="s">
        <v>46</v>
      </c>
      <c r="C16" s="88"/>
      <c r="D16" s="88"/>
      <c r="E16" s="68"/>
      <c r="F16" s="131">
        <v>23467.75</v>
      </c>
      <c r="G16" s="131">
        <v>1</v>
      </c>
      <c r="H16" s="131">
        <v>1</v>
      </c>
      <c r="I16" s="131">
        <f>ROUND(F16*G16*H16,2)</f>
        <v>23467.75</v>
      </c>
      <c r="J16" s="132">
        <f>ROUND(K16/I16,5)</f>
        <v>0.75836999999999999</v>
      </c>
      <c r="K16" s="131">
        <v>17797.29</v>
      </c>
      <c r="L16" s="152"/>
    </row>
    <row r="17" spans="1:12" ht="38.25">
      <c r="A17" s="179"/>
      <c r="B17" s="50" t="s">
        <v>47</v>
      </c>
      <c r="C17" s="88"/>
      <c r="D17" s="88"/>
      <c r="E17" s="68"/>
      <c r="F17" s="131">
        <v>23467.75</v>
      </c>
      <c r="G17" s="131">
        <v>1</v>
      </c>
      <c r="H17" s="131">
        <v>1</v>
      </c>
      <c r="I17" s="131">
        <f>ROUND(F17*G17*H17,2)</f>
        <v>23467.75</v>
      </c>
      <c r="J17" s="132">
        <f t="shared" ref="J17:J18" si="1">ROUND(K17/I17,5)</f>
        <v>0.56245000000000001</v>
      </c>
      <c r="K17" s="131">
        <v>13199.47</v>
      </c>
      <c r="L17" s="152"/>
    </row>
    <row r="18" spans="1:12" ht="38.25">
      <c r="A18" s="179"/>
      <c r="B18" s="50" t="s">
        <v>48</v>
      </c>
      <c r="C18" s="88"/>
      <c r="D18" s="88"/>
      <c r="E18" s="68"/>
      <c r="F18" s="131">
        <v>23467.75</v>
      </c>
      <c r="G18" s="131">
        <v>1</v>
      </c>
      <c r="H18" s="131">
        <v>1</v>
      </c>
      <c r="I18" s="131">
        <f>ROUND(F18*G18*H18,2)</f>
        <v>23467.75</v>
      </c>
      <c r="J18" s="132">
        <f t="shared" si="1"/>
        <v>0.56620999999999999</v>
      </c>
      <c r="K18" s="131">
        <v>13287.66</v>
      </c>
      <c r="L18" s="152"/>
    </row>
    <row r="19" spans="1:12" s="19" customFormat="1" ht="67.5" customHeight="1">
      <c r="A19" s="53"/>
      <c r="B19" s="29" t="s">
        <v>3</v>
      </c>
      <c r="C19" s="86" t="s">
        <v>8</v>
      </c>
      <c r="D19" s="86" t="s">
        <v>9</v>
      </c>
      <c r="E19" s="31" t="s">
        <v>190</v>
      </c>
      <c r="F19" s="135">
        <f>F20</f>
        <v>39213.25</v>
      </c>
      <c r="G19" s="135"/>
      <c r="H19" s="135"/>
      <c r="I19" s="135"/>
      <c r="J19" s="136"/>
      <c r="K19" s="135"/>
    </row>
    <row r="20" spans="1:12" ht="40.5" customHeight="1">
      <c r="A20" s="16" t="s">
        <v>119</v>
      </c>
      <c r="B20" s="5" t="s">
        <v>49</v>
      </c>
      <c r="C20" s="88"/>
      <c r="D20" s="88"/>
      <c r="E20" s="68"/>
      <c r="F20" s="131">
        <v>39213.25</v>
      </c>
      <c r="G20" s="131">
        <v>1</v>
      </c>
      <c r="H20" s="131">
        <v>1</v>
      </c>
      <c r="I20" s="131">
        <f>ROUND(F20*G20*H20,2)</f>
        <v>39213.25</v>
      </c>
      <c r="J20" s="132">
        <f>ROUND(K20/I20,5)</f>
        <v>1.0605100000000001</v>
      </c>
      <c r="K20" s="131">
        <v>41585.89</v>
      </c>
      <c r="L20" s="152"/>
    </row>
    <row r="21" spans="1:12" s="19" customFormat="1" ht="64.5" customHeight="1">
      <c r="A21" s="46"/>
      <c r="B21" s="41" t="s">
        <v>121</v>
      </c>
      <c r="C21" s="86"/>
      <c r="D21" s="86" t="s">
        <v>9</v>
      </c>
      <c r="E21" s="31" t="s">
        <v>190</v>
      </c>
      <c r="F21" s="135"/>
      <c r="G21" s="135"/>
      <c r="H21" s="135"/>
      <c r="I21" s="135"/>
      <c r="J21" s="136"/>
      <c r="K21" s="135"/>
    </row>
    <row r="22" spans="1:12" ht="39" customHeight="1">
      <c r="A22" s="17" t="s">
        <v>136</v>
      </c>
      <c r="B22" s="214" t="s">
        <v>52</v>
      </c>
      <c r="C22" s="89" t="s">
        <v>126</v>
      </c>
      <c r="D22" s="88"/>
      <c r="E22" s="68"/>
      <c r="F22" s="138">
        <v>237670</v>
      </c>
      <c r="G22" s="138">
        <v>1</v>
      </c>
      <c r="H22" s="138">
        <v>1</v>
      </c>
      <c r="I22" s="138">
        <f t="shared" ref="I22:I32" si="2">ROUND(F22*G22*H22,0)</f>
        <v>237670</v>
      </c>
      <c r="J22" s="140">
        <f>ROUND(K22/I22,2)</f>
        <v>1</v>
      </c>
      <c r="K22" s="138">
        <v>237670</v>
      </c>
      <c r="L22" s="152"/>
    </row>
    <row r="23" spans="1:12" ht="34.5" customHeight="1">
      <c r="A23" s="84" t="s">
        <v>235</v>
      </c>
      <c r="B23" s="214"/>
      <c r="C23" s="89" t="s">
        <v>239</v>
      </c>
      <c r="D23" s="88"/>
      <c r="E23" s="103"/>
      <c r="F23" s="138">
        <v>127000</v>
      </c>
      <c r="G23" s="138">
        <v>1</v>
      </c>
      <c r="H23" s="138">
        <v>1</v>
      </c>
      <c r="I23" s="138">
        <f t="shared" ref="I23" si="3">ROUND(F23*G23*H23,0)</f>
        <v>127000</v>
      </c>
      <c r="J23" s="140">
        <f>ROUND(K23/I23,2)</f>
        <v>1</v>
      </c>
      <c r="K23" s="138">
        <v>127000</v>
      </c>
      <c r="L23" s="152"/>
    </row>
    <row r="24" spans="1:12" ht="37.5" customHeight="1">
      <c r="A24" s="17" t="s">
        <v>137</v>
      </c>
      <c r="B24" s="214"/>
      <c r="C24" s="89" t="s">
        <v>127</v>
      </c>
      <c r="D24" s="88"/>
      <c r="E24" s="68"/>
      <c r="F24" s="138">
        <v>369160</v>
      </c>
      <c r="G24" s="138">
        <v>1</v>
      </c>
      <c r="H24" s="138">
        <v>1</v>
      </c>
      <c r="I24" s="138">
        <f t="shared" si="2"/>
        <v>369160</v>
      </c>
      <c r="J24" s="140">
        <f t="shared" ref="J24:J32" si="4">ROUND(K24/I24,2)</f>
        <v>1</v>
      </c>
      <c r="K24" s="138">
        <v>369160</v>
      </c>
      <c r="L24" s="152"/>
    </row>
    <row r="25" spans="1:12" ht="38.25" customHeight="1">
      <c r="A25" s="17" t="s">
        <v>138</v>
      </c>
      <c r="B25" s="214"/>
      <c r="C25" s="89" t="s">
        <v>128</v>
      </c>
      <c r="D25" s="88"/>
      <c r="E25" s="68"/>
      <c r="F25" s="138">
        <v>285370</v>
      </c>
      <c r="G25" s="138">
        <v>1</v>
      </c>
      <c r="H25" s="138">
        <v>1</v>
      </c>
      <c r="I25" s="138">
        <f t="shared" si="2"/>
        <v>285370</v>
      </c>
      <c r="J25" s="140">
        <f t="shared" si="4"/>
        <v>1</v>
      </c>
      <c r="K25" s="138">
        <v>285370</v>
      </c>
      <c r="L25" s="152"/>
    </row>
    <row r="26" spans="1:12" ht="37.5" customHeight="1">
      <c r="A26" s="17" t="s">
        <v>139</v>
      </c>
      <c r="B26" s="214"/>
      <c r="C26" s="89" t="s">
        <v>129</v>
      </c>
      <c r="D26" s="88"/>
      <c r="E26" s="68"/>
      <c r="F26" s="138">
        <v>185930</v>
      </c>
      <c r="G26" s="138">
        <v>1</v>
      </c>
      <c r="H26" s="138">
        <v>1</v>
      </c>
      <c r="I26" s="138">
        <f t="shared" si="2"/>
        <v>185930</v>
      </c>
      <c r="J26" s="140">
        <f t="shared" si="4"/>
        <v>1</v>
      </c>
      <c r="K26" s="138">
        <v>185930</v>
      </c>
      <c r="L26" s="152"/>
    </row>
    <row r="27" spans="1:12" ht="36" customHeight="1">
      <c r="A27" s="17" t="s">
        <v>132</v>
      </c>
      <c r="B27" s="214" t="s">
        <v>50</v>
      </c>
      <c r="C27" s="89" t="s">
        <v>122</v>
      </c>
      <c r="D27" s="88"/>
      <c r="E27" s="68"/>
      <c r="F27" s="138">
        <v>316100</v>
      </c>
      <c r="G27" s="138">
        <v>1</v>
      </c>
      <c r="H27" s="138">
        <v>1</v>
      </c>
      <c r="I27" s="138">
        <f t="shared" si="2"/>
        <v>316100</v>
      </c>
      <c r="J27" s="140">
        <f t="shared" si="4"/>
        <v>1</v>
      </c>
      <c r="K27" s="138">
        <v>316100</v>
      </c>
      <c r="L27" s="152"/>
    </row>
    <row r="28" spans="1:12" ht="37.5" customHeight="1">
      <c r="A28" s="17" t="s">
        <v>133</v>
      </c>
      <c r="B28" s="214"/>
      <c r="C28" s="89" t="s">
        <v>123</v>
      </c>
      <c r="D28" s="88"/>
      <c r="E28" s="68"/>
      <c r="F28" s="138">
        <v>149740</v>
      </c>
      <c r="G28" s="138">
        <v>1</v>
      </c>
      <c r="H28" s="138">
        <v>1</v>
      </c>
      <c r="I28" s="138">
        <f t="shared" si="2"/>
        <v>149740</v>
      </c>
      <c r="J28" s="140">
        <f t="shared" si="4"/>
        <v>1</v>
      </c>
      <c r="K28" s="138">
        <v>149740</v>
      </c>
      <c r="L28" s="152"/>
    </row>
    <row r="29" spans="1:12" ht="38.25" customHeight="1">
      <c r="A29" s="17" t="s">
        <v>134</v>
      </c>
      <c r="B29" s="214"/>
      <c r="C29" s="89" t="s">
        <v>124</v>
      </c>
      <c r="D29" s="88"/>
      <c r="E29" s="68"/>
      <c r="F29" s="138">
        <v>123580</v>
      </c>
      <c r="G29" s="138">
        <v>1</v>
      </c>
      <c r="H29" s="138">
        <v>1</v>
      </c>
      <c r="I29" s="138">
        <f t="shared" si="2"/>
        <v>123580</v>
      </c>
      <c r="J29" s="140">
        <f t="shared" si="4"/>
        <v>1</v>
      </c>
      <c r="K29" s="138">
        <v>123580</v>
      </c>
      <c r="L29" s="152"/>
    </row>
    <row r="30" spans="1:12" ht="33.75" customHeight="1">
      <c r="A30" s="17" t="s">
        <v>135</v>
      </c>
      <c r="B30" s="214"/>
      <c r="C30" s="89" t="s">
        <v>125</v>
      </c>
      <c r="D30" s="88"/>
      <c r="E30" s="68"/>
      <c r="F30" s="138">
        <v>330790</v>
      </c>
      <c r="G30" s="138">
        <v>1</v>
      </c>
      <c r="H30" s="138">
        <v>1</v>
      </c>
      <c r="I30" s="138">
        <f t="shared" si="2"/>
        <v>330790</v>
      </c>
      <c r="J30" s="140">
        <f t="shared" si="4"/>
        <v>1</v>
      </c>
      <c r="K30" s="138">
        <v>330790</v>
      </c>
      <c r="L30" s="152"/>
    </row>
    <row r="31" spans="1:12" ht="37.5" customHeight="1">
      <c r="A31" s="16" t="s">
        <v>140</v>
      </c>
      <c r="B31" s="214" t="s">
        <v>51</v>
      </c>
      <c r="C31" s="89" t="s">
        <v>130</v>
      </c>
      <c r="D31" s="88"/>
      <c r="E31" s="68"/>
      <c r="F31" s="138">
        <v>206240</v>
      </c>
      <c r="G31" s="138">
        <v>1</v>
      </c>
      <c r="H31" s="138">
        <v>1</v>
      </c>
      <c r="I31" s="138">
        <f t="shared" si="2"/>
        <v>206240</v>
      </c>
      <c r="J31" s="140">
        <f t="shared" si="4"/>
        <v>1</v>
      </c>
      <c r="K31" s="138">
        <v>206240</v>
      </c>
      <c r="L31" s="152"/>
    </row>
    <row r="32" spans="1:12" ht="39" customHeight="1">
      <c r="A32" s="16" t="s">
        <v>141</v>
      </c>
      <c r="B32" s="176"/>
      <c r="C32" s="89" t="s">
        <v>131</v>
      </c>
      <c r="D32" s="88"/>
      <c r="E32" s="68"/>
      <c r="F32" s="138">
        <v>348920</v>
      </c>
      <c r="G32" s="138">
        <v>1</v>
      </c>
      <c r="H32" s="138">
        <v>1</v>
      </c>
      <c r="I32" s="138">
        <f t="shared" si="2"/>
        <v>348920</v>
      </c>
      <c r="J32" s="140">
        <f t="shared" si="4"/>
        <v>1</v>
      </c>
      <c r="K32" s="138">
        <v>348920</v>
      </c>
      <c r="L32" s="152"/>
    </row>
    <row r="33" spans="1:12" ht="63" customHeight="1">
      <c r="A33" s="107"/>
      <c r="B33" s="112" t="s">
        <v>240</v>
      </c>
      <c r="C33" s="108"/>
      <c r="D33" s="109"/>
      <c r="E33" s="110"/>
      <c r="F33" s="141">
        <f>F34</f>
        <v>24273.7</v>
      </c>
      <c r="G33" s="141"/>
      <c r="H33" s="141"/>
      <c r="I33" s="141"/>
      <c r="J33" s="142"/>
      <c r="K33" s="141"/>
    </row>
    <row r="34" spans="1:12" ht="45.75" customHeight="1">
      <c r="A34" s="111" t="s">
        <v>241</v>
      </c>
      <c r="B34" s="106" t="s">
        <v>49</v>
      </c>
      <c r="C34" s="88"/>
      <c r="D34" s="88"/>
      <c r="E34" s="103"/>
      <c r="F34" s="134">
        <v>24273.7</v>
      </c>
      <c r="G34" s="134">
        <v>1</v>
      </c>
      <c r="H34" s="143">
        <v>1</v>
      </c>
      <c r="I34" s="134">
        <f t="shared" ref="I34" si="5">ROUND(F34*G34*H34,2)</f>
        <v>24273.7</v>
      </c>
      <c r="J34" s="132">
        <f>ROUND(K34/I34,4)</f>
        <v>1.1316999999999999</v>
      </c>
      <c r="K34" s="131">
        <v>27470.54</v>
      </c>
      <c r="L34" s="152"/>
    </row>
    <row r="35" spans="1:12" s="19" customFormat="1" ht="50.25" customHeight="1">
      <c r="A35" s="54"/>
      <c r="B35" s="41" t="s">
        <v>108</v>
      </c>
      <c r="C35" s="86"/>
      <c r="D35" s="86" t="s">
        <v>9</v>
      </c>
      <c r="E35" s="31" t="s">
        <v>190</v>
      </c>
      <c r="F35" s="128">
        <f>F36</f>
        <v>24273.7</v>
      </c>
      <c r="G35" s="128"/>
      <c r="H35" s="128"/>
      <c r="I35" s="128"/>
      <c r="J35" s="136"/>
      <c r="K35" s="128"/>
    </row>
    <row r="36" spans="1:12" ht="37.5" customHeight="1">
      <c r="A36" s="12" t="s">
        <v>120</v>
      </c>
      <c r="B36" s="5" t="s">
        <v>50</v>
      </c>
      <c r="C36" s="88"/>
      <c r="D36" s="88"/>
      <c r="E36" s="68"/>
      <c r="F36" s="134">
        <v>24273.7</v>
      </c>
      <c r="G36" s="134">
        <v>1</v>
      </c>
      <c r="H36" s="143">
        <v>1</v>
      </c>
      <c r="I36" s="134">
        <f t="shared" ref="I36:I46" si="6">ROUND(F36*G36*H36,2)</f>
        <v>24273.7</v>
      </c>
      <c r="J36" s="132">
        <f>ROUND(K36/I36,4)</f>
        <v>0.97950000000000004</v>
      </c>
      <c r="K36" s="131">
        <v>23776.560000000001</v>
      </c>
      <c r="L36" s="152"/>
    </row>
    <row r="37" spans="1:12" ht="36.75" customHeight="1">
      <c r="A37" s="12" t="s">
        <v>120</v>
      </c>
      <c r="B37" s="5" t="s">
        <v>50</v>
      </c>
      <c r="C37" s="88"/>
      <c r="D37" s="88"/>
      <c r="E37" s="68"/>
      <c r="F37" s="134">
        <v>24273.7</v>
      </c>
      <c r="G37" s="134">
        <v>1</v>
      </c>
      <c r="H37" s="143">
        <v>1</v>
      </c>
      <c r="I37" s="134">
        <f>ROUND(F37*G37*H37,2)</f>
        <v>24273.7</v>
      </c>
      <c r="J37" s="132">
        <f>ROUND(K37/I37,4)</f>
        <v>1.1352</v>
      </c>
      <c r="K37" s="131">
        <v>27555.88</v>
      </c>
      <c r="L37" s="152"/>
    </row>
    <row r="38" spans="1:12" ht="36.75" customHeight="1">
      <c r="A38" s="12" t="s">
        <v>120</v>
      </c>
      <c r="B38" s="5" t="s">
        <v>51</v>
      </c>
      <c r="C38" s="88"/>
      <c r="D38" s="88"/>
      <c r="E38" s="68"/>
      <c r="F38" s="134">
        <v>24273.7</v>
      </c>
      <c r="G38" s="134">
        <v>1</v>
      </c>
      <c r="H38" s="143">
        <v>1</v>
      </c>
      <c r="I38" s="134">
        <f t="shared" si="6"/>
        <v>24273.7</v>
      </c>
      <c r="J38" s="132">
        <f t="shared" ref="J38:J46" si="7">ROUND(K38/I38,4)</f>
        <v>0.65059999999999996</v>
      </c>
      <c r="K38" s="131">
        <v>15793.68</v>
      </c>
      <c r="L38" s="152"/>
    </row>
    <row r="39" spans="1:12" ht="38.25" customHeight="1">
      <c r="A39" s="12" t="s">
        <v>120</v>
      </c>
      <c r="B39" s="50" t="s">
        <v>47</v>
      </c>
      <c r="C39" s="88"/>
      <c r="D39" s="88"/>
      <c r="E39" s="68"/>
      <c r="F39" s="134">
        <v>24273.7</v>
      </c>
      <c r="G39" s="134">
        <v>1</v>
      </c>
      <c r="H39" s="143">
        <v>1</v>
      </c>
      <c r="I39" s="134">
        <f t="shared" si="6"/>
        <v>24273.7</v>
      </c>
      <c r="J39" s="132">
        <f t="shared" si="7"/>
        <v>9.4799999999999995E-2</v>
      </c>
      <c r="K39" s="131">
        <v>2300.69</v>
      </c>
      <c r="L39" s="152"/>
    </row>
    <row r="40" spans="1:12" ht="37.5" customHeight="1">
      <c r="A40" s="12" t="s">
        <v>120</v>
      </c>
      <c r="B40" s="5" t="s">
        <v>52</v>
      </c>
      <c r="C40" s="88"/>
      <c r="D40" s="88"/>
      <c r="E40" s="68"/>
      <c r="F40" s="134">
        <v>24273.7</v>
      </c>
      <c r="G40" s="134">
        <v>1</v>
      </c>
      <c r="H40" s="143">
        <v>1</v>
      </c>
      <c r="I40" s="134">
        <f t="shared" si="6"/>
        <v>24273.7</v>
      </c>
      <c r="J40" s="132">
        <f t="shared" si="7"/>
        <v>0.43690000000000001</v>
      </c>
      <c r="K40" s="131">
        <v>10605.52</v>
      </c>
      <c r="L40" s="152"/>
    </row>
    <row r="41" spans="1:12" ht="39.75" customHeight="1">
      <c r="A41" s="12" t="s">
        <v>120</v>
      </c>
      <c r="B41" s="5" t="s">
        <v>53</v>
      </c>
      <c r="C41" s="88"/>
      <c r="D41" s="88"/>
      <c r="E41" s="68"/>
      <c r="F41" s="134">
        <v>24273.7</v>
      </c>
      <c r="G41" s="134">
        <v>1</v>
      </c>
      <c r="H41" s="143">
        <v>1</v>
      </c>
      <c r="I41" s="134">
        <f t="shared" si="6"/>
        <v>24273.7</v>
      </c>
      <c r="J41" s="132">
        <f t="shared" si="7"/>
        <v>0.36249999999999999</v>
      </c>
      <c r="K41" s="131">
        <v>8799.17</v>
      </c>
      <c r="L41" s="152"/>
    </row>
    <row r="42" spans="1:12" ht="39" customHeight="1">
      <c r="A42" s="12" t="s">
        <v>120</v>
      </c>
      <c r="B42" s="5" t="s">
        <v>54</v>
      </c>
      <c r="C42" s="88"/>
      <c r="D42" s="88"/>
      <c r="E42" s="68"/>
      <c r="F42" s="134">
        <v>24273.7</v>
      </c>
      <c r="G42" s="134">
        <v>1</v>
      </c>
      <c r="H42" s="143">
        <v>1</v>
      </c>
      <c r="I42" s="134">
        <f t="shared" si="6"/>
        <v>24273.7</v>
      </c>
      <c r="J42" s="132">
        <f t="shared" si="7"/>
        <v>4.0399999999999998E-2</v>
      </c>
      <c r="K42" s="131">
        <v>979.68</v>
      </c>
      <c r="L42" s="152"/>
    </row>
    <row r="43" spans="1:12" ht="39.75" customHeight="1">
      <c r="A43" s="12" t="s">
        <v>120</v>
      </c>
      <c r="B43" s="5" t="s">
        <v>55</v>
      </c>
      <c r="C43" s="88"/>
      <c r="D43" s="88"/>
      <c r="E43" s="68"/>
      <c r="F43" s="134">
        <v>24273.7</v>
      </c>
      <c r="G43" s="134">
        <v>1</v>
      </c>
      <c r="H43" s="143">
        <v>1</v>
      </c>
      <c r="I43" s="134">
        <f t="shared" si="6"/>
        <v>24273.7</v>
      </c>
      <c r="J43" s="132">
        <f t="shared" si="7"/>
        <v>9.3399999999999997E-2</v>
      </c>
      <c r="K43" s="131">
        <v>2266.81</v>
      </c>
      <c r="L43" s="152"/>
    </row>
    <row r="44" spans="1:12" ht="39" customHeight="1">
      <c r="A44" s="12" t="s">
        <v>120</v>
      </c>
      <c r="B44" s="5" t="s">
        <v>56</v>
      </c>
      <c r="C44" s="88"/>
      <c r="D44" s="88"/>
      <c r="E44" s="68"/>
      <c r="F44" s="134">
        <v>24273.7</v>
      </c>
      <c r="G44" s="134">
        <v>1</v>
      </c>
      <c r="H44" s="143">
        <v>1</v>
      </c>
      <c r="I44" s="134">
        <f t="shared" si="6"/>
        <v>24273.7</v>
      </c>
      <c r="J44" s="132">
        <f t="shared" si="7"/>
        <v>8.3000000000000004E-2</v>
      </c>
      <c r="K44" s="131">
        <v>2015.3</v>
      </c>
      <c r="L44" s="152"/>
    </row>
    <row r="45" spans="1:12" ht="36.75" customHeight="1">
      <c r="A45" s="12" t="s">
        <v>120</v>
      </c>
      <c r="B45" s="5" t="s">
        <v>57</v>
      </c>
      <c r="C45" s="88"/>
      <c r="D45" s="88"/>
      <c r="E45" s="68"/>
      <c r="F45" s="134">
        <v>24273.7</v>
      </c>
      <c r="G45" s="134">
        <v>1</v>
      </c>
      <c r="H45" s="143">
        <v>1</v>
      </c>
      <c r="I45" s="134">
        <f t="shared" si="6"/>
        <v>24273.7</v>
      </c>
      <c r="J45" s="132">
        <f t="shared" si="7"/>
        <v>0.25640000000000002</v>
      </c>
      <c r="K45" s="131">
        <v>6224.5</v>
      </c>
      <c r="L45" s="152"/>
    </row>
    <row r="46" spans="1:12" ht="39" customHeight="1">
      <c r="A46" s="12" t="s">
        <v>120</v>
      </c>
      <c r="B46" s="5" t="s">
        <v>48</v>
      </c>
      <c r="C46" s="88"/>
      <c r="D46" s="88"/>
      <c r="E46" s="68"/>
      <c r="F46" s="134">
        <v>24273.7</v>
      </c>
      <c r="G46" s="134">
        <v>1</v>
      </c>
      <c r="H46" s="143">
        <v>1</v>
      </c>
      <c r="I46" s="134">
        <f t="shared" si="6"/>
        <v>24273.7</v>
      </c>
      <c r="J46" s="132">
        <f t="shared" si="7"/>
        <v>0.21879999999999999</v>
      </c>
      <c r="K46" s="131">
        <v>5311.7</v>
      </c>
      <c r="L46" s="152"/>
    </row>
    <row r="47" spans="1:12" ht="26.25" customHeight="1">
      <c r="A47" s="42"/>
      <c r="B47" s="29" t="s">
        <v>10</v>
      </c>
      <c r="C47" s="86"/>
      <c r="D47" s="86" t="s">
        <v>9</v>
      </c>
      <c r="E47" s="31"/>
      <c r="F47" s="128">
        <v>1856.5</v>
      </c>
      <c r="G47" s="128"/>
      <c r="H47" s="128"/>
      <c r="I47" s="128"/>
      <c r="J47" s="136"/>
      <c r="K47" s="135"/>
    </row>
    <row r="48" spans="1:12" ht="39" customHeight="1">
      <c r="A48" s="12" t="s">
        <v>142</v>
      </c>
      <c r="B48" s="5" t="s">
        <v>60</v>
      </c>
      <c r="C48" s="90"/>
      <c r="D48" s="90"/>
      <c r="E48" s="23"/>
      <c r="F48" s="134">
        <v>1856.5</v>
      </c>
      <c r="G48" s="134">
        <v>1</v>
      </c>
      <c r="H48" s="143">
        <v>1.1372</v>
      </c>
      <c r="I48" s="134">
        <f t="shared" ref="I48:I58" si="8">ROUND(F48*G48*H48,2)</f>
        <v>2111.21</v>
      </c>
      <c r="J48" s="132">
        <f>ROUND(K48/I48,4)</f>
        <v>0.52929999999999999</v>
      </c>
      <c r="K48" s="131">
        <v>1117.54</v>
      </c>
      <c r="L48" s="152"/>
    </row>
    <row r="49" spans="1:12" ht="38.25" customHeight="1">
      <c r="A49" s="12" t="s">
        <v>142</v>
      </c>
      <c r="B49" s="5" t="s">
        <v>59</v>
      </c>
      <c r="C49" s="90"/>
      <c r="D49" s="90"/>
      <c r="E49" s="23"/>
      <c r="F49" s="134">
        <v>1856.5</v>
      </c>
      <c r="G49" s="134">
        <v>1</v>
      </c>
      <c r="H49" s="143">
        <v>1.1279999999999999</v>
      </c>
      <c r="I49" s="134">
        <f t="shared" si="8"/>
        <v>2094.13</v>
      </c>
      <c r="J49" s="132">
        <f t="shared" ref="J49:J72" si="9">ROUND(K49/I49,4)</f>
        <v>0.65659999999999996</v>
      </c>
      <c r="K49" s="131">
        <v>1375.09</v>
      </c>
      <c r="L49" s="152"/>
    </row>
    <row r="50" spans="1:12" ht="38.25" customHeight="1">
      <c r="A50" s="12" t="s">
        <v>142</v>
      </c>
      <c r="B50" s="5" t="s">
        <v>83</v>
      </c>
      <c r="C50" s="90"/>
      <c r="D50" s="90"/>
      <c r="E50" s="23"/>
      <c r="F50" s="134">
        <v>1856.5</v>
      </c>
      <c r="G50" s="134">
        <v>1</v>
      </c>
      <c r="H50" s="143">
        <v>1.1667000000000001</v>
      </c>
      <c r="I50" s="134">
        <f t="shared" si="8"/>
        <v>2165.98</v>
      </c>
      <c r="J50" s="132">
        <f t="shared" si="9"/>
        <v>0.7238</v>
      </c>
      <c r="K50" s="131">
        <v>1567.76</v>
      </c>
      <c r="L50" s="152"/>
    </row>
    <row r="51" spans="1:12" ht="38.25" customHeight="1">
      <c r="A51" s="12" t="s">
        <v>142</v>
      </c>
      <c r="B51" s="106" t="s">
        <v>57</v>
      </c>
      <c r="C51" s="90"/>
      <c r="D51" s="90"/>
      <c r="E51" s="23"/>
      <c r="F51" s="134">
        <v>1856.5</v>
      </c>
      <c r="G51" s="134">
        <v>1</v>
      </c>
      <c r="H51" s="134">
        <v>1</v>
      </c>
      <c r="I51" s="134">
        <f t="shared" ref="I51" si="10">ROUND(F51*G51*H51,2)</f>
        <v>1856.5</v>
      </c>
      <c r="J51" s="132">
        <f t="shared" ref="J51" si="11">ROUND(K51/I51,4)</f>
        <v>0.73280000000000001</v>
      </c>
      <c r="K51" s="131">
        <v>1360.47</v>
      </c>
      <c r="L51" s="152"/>
    </row>
    <row r="52" spans="1:12" ht="38.25" customHeight="1">
      <c r="A52" s="12" t="s">
        <v>142</v>
      </c>
      <c r="B52" s="5" t="s">
        <v>55</v>
      </c>
      <c r="C52" s="90"/>
      <c r="D52" s="90"/>
      <c r="E52" s="23"/>
      <c r="F52" s="134">
        <v>1856.5</v>
      </c>
      <c r="G52" s="134">
        <v>1</v>
      </c>
      <c r="H52" s="143">
        <v>1.1428</v>
      </c>
      <c r="I52" s="134">
        <f t="shared" si="8"/>
        <v>2121.61</v>
      </c>
      <c r="J52" s="132">
        <f t="shared" si="9"/>
        <v>0.58040000000000003</v>
      </c>
      <c r="K52" s="131">
        <v>1231.4100000000001</v>
      </c>
      <c r="L52" s="152"/>
    </row>
    <row r="53" spans="1:12" ht="36" customHeight="1">
      <c r="A53" s="12" t="s">
        <v>142</v>
      </c>
      <c r="B53" s="5" t="s">
        <v>72</v>
      </c>
      <c r="C53" s="90"/>
      <c r="D53" s="90"/>
      <c r="E53" s="23"/>
      <c r="F53" s="134">
        <v>1856.5</v>
      </c>
      <c r="G53" s="134">
        <v>1</v>
      </c>
      <c r="H53" s="143">
        <v>1.1428</v>
      </c>
      <c r="I53" s="134">
        <f t="shared" si="8"/>
        <v>2121.61</v>
      </c>
      <c r="J53" s="132">
        <f t="shared" si="9"/>
        <v>0.49459999999999998</v>
      </c>
      <c r="K53" s="131">
        <v>1049.31</v>
      </c>
      <c r="L53" s="152"/>
    </row>
    <row r="54" spans="1:12" ht="39" customHeight="1">
      <c r="A54" s="12" t="s">
        <v>142</v>
      </c>
      <c r="B54" s="5" t="s">
        <v>51</v>
      </c>
      <c r="C54" s="90"/>
      <c r="D54" s="90"/>
      <c r="E54" s="23"/>
      <c r="F54" s="134">
        <v>1856.5</v>
      </c>
      <c r="G54" s="134">
        <v>1</v>
      </c>
      <c r="H54" s="134">
        <v>1</v>
      </c>
      <c r="I54" s="134">
        <f t="shared" si="8"/>
        <v>1856.5</v>
      </c>
      <c r="J54" s="132">
        <f t="shared" si="9"/>
        <v>0.70250000000000001</v>
      </c>
      <c r="K54" s="131">
        <v>1304.24</v>
      </c>
      <c r="L54" s="152"/>
    </row>
    <row r="55" spans="1:12" ht="35.25" customHeight="1">
      <c r="A55" s="12" t="s">
        <v>142</v>
      </c>
      <c r="B55" s="5" t="s">
        <v>50</v>
      </c>
      <c r="C55" s="90"/>
      <c r="D55" s="90"/>
      <c r="E55" s="23"/>
      <c r="F55" s="134">
        <v>1856.5</v>
      </c>
      <c r="G55" s="134">
        <v>1</v>
      </c>
      <c r="H55" s="134">
        <v>1</v>
      </c>
      <c r="I55" s="134">
        <f t="shared" si="8"/>
        <v>1856.5</v>
      </c>
      <c r="J55" s="132">
        <f t="shared" si="9"/>
        <v>0.76680000000000004</v>
      </c>
      <c r="K55" s="131">
        <v>1423.56</v>
      </c>
      <c r="L55" s="152"/>
    </row>
    <row r="56" spans="1:12" ht="40.5" customHeight="1">
      <c r="A56" s="12" t="s">
        <v>142</v>
      </c>
      <c r="B56" s="5" t="s">
        <v>54</v>
      </c>
      <c r="C56" s="90"/>
      <c r="D56" s="90"/>
      <c r="E56" s="23"/>
      <c r="F56" s="134">
        <v>1856.5</v>
      </c>
      <c r="G56" s="134">
        <v>1</v>
      </c>
      <c r="H56" s="134">
        <v>1</v>
      </c>
      <c r="I56" s="134">
        <f t="shared" si="8"/>
        <v>1856.5</v>
      </c>
      <c r="J56" s="132">
        <f t="shared" si="9"/>
        <v>0.39200000000000002</v>
      </c>
      <c r="K56" s="131">
        <v>727.81</v>
      </c>
      <c r="L56" s="152"/>
    </row>
    <row r="57" spans="1:12" ht="41.25" customHeight="1">
      <c r="A57" s="12" t="s">
        <v>142</v>
      </c>
      <c r="B57" s="50" t="s">
        <v>47</v>
      </c>
      <c r="C57" s="90"/>
      <c r="D57" s="90"/>
      <c r="E57" s="23"/>
      <c r="F57" s="134">
        <v>1856.5</v>
      </c>
      <c r="G57" s="134">
        <v>1</v>
      </c>
      <c r="H57" s="134">
        <v>1</v>
      </c>
      <c r="I57" s="134">
        <f t="shared" si="8"/>
        <v>1856.5</v>
      </c>
      <c r="J57" s="132">
        <f t="shared" si="9"/>
        <v>0.27050000000000002</v>
      </c>
      <c r="K57" s="131">
        <v>502.26</v>
      </c>
      <c r="L57" s="152"/>
    </row>
    <row r="58" spans="1:12" ht="40.5" customHeight="1">
      <c r="A58" s="12" t="s">
        <v>142</v>
      </c>
      <c r="B58" s="6" t="s">
        <v>48</v>
      </c>
      <c r="C58" s="90"/>
      <c r="D58" s="90"/>
      <c r="E58" s="23"/>
      <c r="F58" s="134">
        <v>1856.5</v>
      </c>
      <c r="G58" s="134">
        <v>1</v>
      </c>
      <c r="H58" s="134">
        <v>1</v>
      </c>
      <c r="I58" s="134">
        <f t="shared" si="8"/>
        <v>1856.5</v>
      </c>
      <c r="J58" s="132">
        <f t="shared" si="9"/>
        <v>0.38179999999999997</v>
      </c>
      <c r="K58" s="131">
        <v>708.82</v>
      </c>
      <c r="L58" s="152"/>
    </row>
    <row r="59" spans="1:12" ht="48.75" customHeight="1">
      <c r="A59" s="46"/>
      <c r="B59" s="29" t="s">
        <v>10</v>
      </c>
      <c r="C59" s="86"/>
      <c r="D59" s="86" t="s">
        <v>105</v>
      </c>
      <c r="E59" s="31"/>
      <c r="F59" s="128">
        <v>403.9</v>
      </c>
      <c r="G59" s="128"/>
      <c r="H59" s="128"/>
      <c r="I59" s="128"/>
      <c r="J59" s="136"/>
      <c r="K59" s="135"/>
    </row>
    <row r="60" spans="1:12" ht="50.25" customHeight="1">
      <c r="A60" s="13" t="s">
        <v>143</v>
      </c>
      <c r="B60" s="50" t="s">
        <v>79</v>
      </c>
      <c r="C60" s="88"/>
      <c r="D60" s="88"/>
      <c r="E60" s="68"/>
      <c r="F60" s="134">
        <v>403.9</v>
      </c>
      <c r="G60" s="134">
        <v>1</v>
      </c>
      <c r="H60" s="134">
        <v>1</v>
      </c>
      <c r="I60" s="134">
        <f t="shared" ref="I60:I72" si="12">ROUND(F60*G60*H60,2)</f>
        <v>403.9</v>
      </c>
      <c r="J60" s="132">
        <f t="shared" si="9"/>
        <v>0.54259999999999997</v>
      </c>
      <c r="K60" s="131">
        <v>219.17</v>
      </c>
      <c r="L60" s="152"/>
    </row>
    <row r="61" spans="1:12" ht="42" customHeight="1">
      <c r="A61" s="13" t="s">
        <v>143</v>
      </c>
      <c r="B61" s="5" t="s">
        <v>54</v>
      </c>
      <c r="C61" s="88"/>
      <c r="D61" s="88"/>
      <c r="E61" s="68"/>
      <c r="F61" s="134">
        <v>403.9</v>
      </c>
      <c r="G61" s="134">
        <v>1</v>
      </c>
      <c r="H61" s="134">
        <v>1</v>
      </c>
      <c r="I61" s="134">
        <f t="shared" si="12"/>
        <v>403.9</v>
      </c>
      <c r="J61" s="132">
        <f t="shared" si="9"/>
        <v>0</v>
      </c>
      <c r="K61" s="131">
        <v>0</v>
      </c>
    </row>
    <row r="62" spans="1:12" ht="39" customHeight="1">
      <c r="A62" s="13" t="s">
        <v>143</v>
      </c>
      <c r="B62" s="50" t="s">
        <v>85</v>
      </c>
      <c r="C62" s="88"/>
      <c r="D62" s="88"/>
      <c r="E62" s="68"/>
      <c r="F62" s="134">
        <v>403.9</v>
      </c>
      <c r="G62" s="134">
        <v>1</v>
      </c>
      <c r="H62" s="134">
        <v>1</v>
      </c>
      <c r="I62" s="134">
        <f t="shared" si="12"/>
        <v>403.9</v>
      </c>
      <c r="J62" s="132">
        <f t="shared" si="9"/>
        <v>0.81200000000000006</v>
      </c>
      <c r="K62" s="131">
        <v>327.98</v>
      </c>
      <c r="L62" s="152"/>
    </row>
    <row r="63" spans="1:12" ht="27.75" customHeight="1">
      <c r="A63" s="13" t="s">
        <v>143</v>
      </c>
      <c r="B63" s="5" t="s">
        <v>69</v>
      </c>
      <c r="C63" s="88"/>
      <c r="D63" s="88"/>
      <c r="E63" s="68"/>
      <c r="F63" s="134">
        <v>403.9</v>
      </c>
      <c r="G63" s="134">
        <v>1</v>
      </c>
      <c r="H63" s="134">
        <v>1</v>
      </c>
      <c r="I63" s="134">
        <f t="shared" si="12"/>
        <v>403.9</v>
      </c>
      <c r="J63" s="132">
        <f t="shared" si="9"/>
        <v>0.73650000000000004</v>
      </c>
      <c r="K63" s="131">
        <v>297.45999999999998</v>
      </c>
      <c r="L63" s="152"/>
    </row>
    <row r="64" spans="1:12" ht="40.5" customHeight="1">
      <c r="A64" s="13" t="s">
        <v>143</v>
      </c>
      <c r="B64" s="50" t="s">
        <v>47</v>
      </c>
      <c r="C64" s="88"/>
      <c r="D64" s="88"/>
      <c r="E64" s="68"/>
      <c r="F64" s="134">
        <v>403.9</v>
      </c>
      <c r="G64" s="134">
        <v>1</v>
      </c>
      <c r="H64" s="134">
        <v>1</v>
      </c>
      <c r="I64" s="134">
        <f t="shared" si="12"/>
        <v>403.9</v>
      </c>
      <c r="J64" s="132">
        <f t="shared" si="9"/>
        <v>0.3538</v>
      </c>
      <c r="K64" s="131">
        <v>142.9</v>
      </c>
      <c r="L64" s="152"/>
    </row>
    <row r="65" spans="1:12" ht="45">
      <c r="A65" s="13" t="s">
        <v>143</v>
      </c>
      <c r="B65" s="6" t="s">
        <v>48</v>
      </c>
      <c r="C65" s="88"/>
      <c r="D65" s="88"/>
      <c r="E65" s="68"/>
      <c r="F65" s="134">
        <v>403.9</v>
      </c>
      <c r="G65" s="134">
        <v>1</v>
      </c>
      <c r="H65" s="134">
        <v>1</v>
      </c>
      <c r="I65" s="134">
        <f t="shared" si="12"/>
        <v>403.9</v>
      </c>
      <c r="J65" s="132">
        <f t="shared" si="9"/>
        <v>0.3896</v>
      </c>
      <c r="K65" s="131">
        <v>157.34</v>
      </c>
      <c r="L65" s="152"/>
    </row>
    <row r="66" spans="1:12" ht="38.25" customHeight="1">
      <c r="A66" s="13" t="s">
        <v>143</v>
      </c>
      <c r="B66" s="5" t="s">
        <v>83</v>
      </c>
      <c r="C66" s="88"/>
      <c r="D66" s="88"/>
      <c r="E66" s="68"/>
      <c r="F66" s="134">
        <v>403.9</v>
      </c>
      <c r="G66" s="134">
        <v>1</v>
      </c>
      <c r="H66" s="134">
        <v>1</v>
      </c>
      <c r="I66" s="134">
        <f t="shared" si="12"/>
        <v>403.9</v>
      </c>
      <c r="J66" s="132">
        <f t="shared" si="9"/>
        <v>0.4249</v>
      </c>
      <c r="K66" s="131">
        <v>171.62</v>
      </c>
      <c r="L66" s="152"/>
    </row>
    <row r="67" spans="1:12" ht="44.25" customHeight="1">
      <c r="A67" s="13" t="s">
        <v>143</v>
      </c>
      <c r="B67" s="5" t="s">
        <v>57</v>
      </c>
      <c r="C67" s="88"/>
      <c r="D67" s="88"/>
      <c r="E67" s="68"/>
      <c r="F67" s="134">
        <v>403.9</v>
      </c>
      <c r="G67" s="134">
        <v>1</v>
      </c>
      <c r="H67" s="134">
        <v>1</v>
      </c>
      <c r="I67" s="134">
        <f t="shared" si="12"/>
        <v>403.9</v>
      </c>
      <c r="J67" s="132">
        <f t="shared" si="9"/>
        <v>0.23050000000000001</v>
      </c>
      <c r="K67" s="131">
        <v>93.1</v>
      </c>
      <c r="L67" s="152"/>
    </row>
    <row r="68" spans="1:12" ht="44.25" customHeight="1">
      <c r="A68" s="83" t="s">
        <v>143</v>
      </c>
      <c r="B68" s="82" t="s">
        <v>236</v>
      </c>
      <c r="C68" s="88"/>
      <c r="D68" s="88"/>
      <c r="E68" s="81"/>
      <c r="F68" s="134">
        <v>403.9</v>
      </c>
      <c r="G68" s="134">
        <v>1</v>
      </c>
      <c r="H68" s="134">
        <v>1</v>
      </c>
      <c r="I68" s="134">
        <f t="shared" ref="I68" si="13">ROUND(F68*G68*H68,2)</f>
        <v>403.9</v>
      </c>
      <c r="J68" s="132">
        <f t="shared" ref="J68" si="14">ROUND(K68/I68,4)</f>
        <v>0.20710000000000001</v>
      </c>
      <c r="K68" s="131">
        <v>83.64</v>
      </c>
      <c r="L68" s="152"/>
    </row>
    <row r="69" spans="1:12" ht="44.25" customHeight="1">
      <c r="A69" s="83" t="s">
        <v>143</v>
      </c>
      <c r="B69" s="82" t="s">
        <v>237</v>
      </c>
      <c r="C69" s="88"/>
      <c r="D69" s="88"/>
      <c r="E69" s="81"/>
      <c r="F69" s="134">
        <v>403.9</v>
      </c>
      <c r="G69" s="134">
        <v>1</v>
      </c>
      <c r="H69" s="134">
        <v>1</v>
      </c>
      <c r="I69" s="134">
        <f t="shared" ref="I69" si="15">ROUND(F69*G69*H69,2)</f>
        <v>403.9</v>
      </c>
      <c r="J69" s="132">
        <f t="shared" ref="J69" si="16">ROUND(K69/I69,4)</f>
        <v>1.0432999999999999</v>
      </c>
      <c r="K69" s="131">
        <v>421.4</v>
      </c>
      <c r="L69" s="152"/>
    </row>
    <row r="70" spans="1:12" ht="45">
      <c r="A70" s="13" t="s">
        <v>143</v>
      </c>
      <c r="B70" s="5" t="s">
        <v>106</v>
      </c>
      <c r="C70" s="88"/>
      <c r="D70" s="88"/>
      <c r="E70" s="68"/>
      <c r="F70" s="134">
        <v>403.9</v>
      </c>
      <c r="G70" s="134">
        <v>1</v>
      </c>
      <c r="H70" s="134">
        <v>1</v>
      </c>
      <c r="I70" s="134">
        <f t="shared" si="12"/>
        <v>403.9</v>
      </c>
      <c r="J70" s="132">
        <f t="shared" si="9"/>
        <v>0.2225</v>
      </c>
      <c r="K70" s="131">
        <v>89.87</v>
      </c>
      <c r="L70" s="152"/>
    </row>
    <row r="71" spans="1:12" ht="45">
      <c r="A71" s="83" t="s">
        <v>143</v>
      </c>
      <c r="B71" s="82" t="s">
        <v>60</v>
      </c>
      <c r="C71" s="88"/>
      <c r="D71" s="88"/>
      <c r="E71" s="81"/>
      <c r="F71" s="134">
        <v>403.9</v>
      </c>
      <c r="G71" s="134">
        <v>1</v>
      </c>
      <c r="H71" s="134">
        <v>1</v>
      </c>
      <c r="I71" s="134">
        <f t="shared" ref="I71" si="17">ROUND(F71*G71*H71,2)</f>
        <v>403.9</v>
      </c>
      <c r="J71" s="132">
        <f t="shared" si="9"/>
        <v>0.30459999999999998</v>
      </c>
      <c r="K71" s="131">
        <v>123.03</v>
      </c>
      <c r="L71" s="152"/>
    </row>
    <row r="72" spans="1:12" ht="41.25" customHeight="1">
      <c r="A72" s="13" t="s">
        <v>143</v>
      </c>
      <c r="B72" s="5" t="s">
        <v>72</v>
      </c>
      <c r="C72" s="88"/>
      <c r="D72" s="88"/>
      <c r="E72" s="68"/>
      <c r="F72" s="134">
        <v>403.9</v>
      </c>
      <c r="G72" s="134">
        <v>1</v>
      </c>
      <c r="H72" s="134">
        <v>1</v>
      </c>
      <c r="I72" s="134">
        <f t="shared" si="12"/>
        <v>403.9</v>
      </c>
      <c r="J72" s="132">
        <f t="shared" si="9"/>
        <v>0</v>
      </c>
      <c r="K72" s="131">
        <v>0</v>
      </c>
    </row>
    <row r="73" spans="1:12" ht="42.75" customHeight="1">
      <c r="A73" s="43" t="s">
        <v>144</v>
      </c>
      <c r="B73" s="29" t="s">
        <v>11</v>
      </c>
      <c r="C73" s="86" t="s">
        <v>4</v>
      </c>
      <c r="D73" s="86" t="s">
        <v>12</v>
      </c>
      <c r="E73" s="31" t="s">
        <v>207</v>
      </c>
      <c r="F73" s="128">
        <f>F74</f>
        <v>23258.07</v>
      </c>
      <c r="G73" s="128"/>
      <c r="H73" s="128"/>
      <c r="I73" s="128"/>
      <c r="J73" s="136"/>
      <c r="K73" s="135"/>
    </row>
    <row r="74" spans="1:12" s="4" customFormat="1" ht="45" customHeight="1">
      <c r="A74" s="71" t="s">
        <v>144</v>
      </c>
      <c r="B74" s="5" t="s">
        <v>61</v>
      </c>
      <c r="C74" s="91"/>
      <c r="D74" s="91"/>
      <c r="E74" s="62"/>
      <c r="F74" s="144">
        <v>23258.07</v>
      </c>
      <c r="G74" s="145">
        <v>1.0824</v>
      </c>
      <c r="H74" s="144">
        <v>1</v>
      </c>
      <c r="I74" s="134">
        <f>ROUND(F74*G74*H74,2)</f>
        <v>25174.53</v>
      </c>
      <c r="J74" s="132">
        <f>ROUND(K74/I74,4)</f>
        <v>0.51910000000000001</v>
      </c>
      <c r="K74" s="146">
        <v>13069.03</v>
      </c>
      <c r="L74" s="152"/>
    </row>
    <row r="75" spans="1:12" ht="41.25" customHeight="1">
      <c r="A75" s="44" t="s">
        <v>145</v>
      </c>
      <c r="B75" s="29" t="s">
        <v>11</v>
      </c>
      <c r="C75" s="86" t="s">
        <v>5</v>
      </c>
      <c r="D75" s="86" t="s">
        <v>12</v>
      </c>
      <c r="E75" s="31" t="s">
        <v>207</v>
      </c>
      <c r="F75" s="128">
        <f>F76</f>
        <v>74894.22</v>
      </c>
      <c r="G75" s="128"/>
      <c r="H75" s="128"/>
      <c r="I75" s="128"/>
      <c r="J75" s="136">
        <f>J76</f>
        <v>0</v>
      </c>
      <c r="K75" s="135">
        <f>K76</f>
        <v>0</v>
      </c>
    </row>
    <row r="76" spans="1:12" ht="40.5" customHeight="1">
      <c r="A76" s="12" t="s">
        <v>145</v>
      </c>
      <c r="B76" s="5" t="s">
        <v>45</v>
      </c>
      <c r="C76" s="92"/>
      <c r="D76" s="88"/>
      <c r="E76" s="68"/>
      <c r="F76" s="144">
        <v>74894.22</v>
      </c>
      <c r="G76" s="145">
        <v>1.1568000000000001</v>
      </c>
      <c r="H76" s="144">
        <v>1</v>
      </c>
      <c r="I76" s="134">
        <f>ROUND(F76*G76*H76,2)</f>
        <v>86637.63</v>
      </c>
      <c r="J76" s="132">
        <f>ROUND(K76/I76,4)</f>
        <v>0</v>
      </c>
      <c r="K76" s="131">
        <v>0</v>
      </c>
    </row>
    <row r="77" spans="1:12" ht="66.75" customHeight="1">
      <c r="A77" s="45" t="s">
        <v>146</v>
      </c>
      <c r="B77" s="29" t="s">
        <v>3</v>
      </c>
      <c r="C77" s="86" t="s">
        <v>4</v>
      </c>
      <c r="D77" s="86" t="s">
        <v>12</v>
      </c>
      <c r="E77" s="31" t="s">
        <v>207</v>
      </c>
      <c r="F77" s="128">
        <f>F78</f>
        <v>23258.07</v>
      </c>
      <c r="G77" s="128"/>
      <c r="H77" s="128"/>
      <c r="I77" s="128"/>
      <c r="J77" s="136"/>
      <c r="K77" s="135"/>
    </row>
    <row r="78" spans="1:12" ht="40.5" customHeight="1">
      <c r="A78" s="13" t="s">
        <v>146</v>
      </c>
      <c r="B78" s="5" t="s">
        <v>76</v>
      </c>
      <c r="C78" s="88"/>
      <c r="D78" s="88"/>
      <c r="E78" s="68"/>
      <c r="F78" s="144">
        <v>23258.07</v>
      </c>
      <c r="G78" s="145">
        <v>1.1439999999999999</v>
      </c>
      <c r="H78" s="144">
        <v>1</v>
      </c>
      <c r="I78" s="134">
        <f>ROUND(F78*G78*H78,2)</f>
        <v>26607.23</v>
      </c>
      <c r="J78" s="132">
        <f>ROUND(K78/I78,4)</f>
        <v>0.55020000000000002</v>
      </c>
      <c r="K78" s="131">
        <v>14638.13</v>
      </c>
      <c r="L78" s="152"/>
    </row>
    <row r="79" spans="1:12" ht="68.25" customHeight="1">
      <c r="A79" s="45" t="s">
        <v>147</v>
      </c>
      <c r="B79" s="29" t="s">
        <v>3</v>
      </c>
      <c r="C79" s="86" t="s">
        <v>5</v>
      </c>
      <c r="D79" s="86" t="s">
        <v>12</v>
      </c>
      <c r="E79" s="31" t="s">
        <v>207</v>
      </c>
      <c r="F79" s="128">
        <f>F80</f>
        <v>74894.22</v>
      </c>
      <c r="G79" s="128"/>
      <c r="H79" s="128"/>
      <c r="I79" s="128"/>
      <c r="J79" s="136"/>
      <c r="K79" s="135"/>
    </row>
    <row r="80" spans="1:12" ht="42" customHeight="1">
      <c r="A80" s="13" t="s">
        <v>147</v>
      </c>
      <c r="B80" s="5" t="s">
        <v>45</v>
      </c>
      <c r="C80" s="88"/>
      <c r="D80" s="88"/>
      <c r="E80" s="68"/>
      <c r="F80" s="144">
        <v>74894.22</v>
      </c>
      <c r="G80" s="145">
        <v>1.1568000000000001</v>
      </c>
      <c r="H80" s="144">
        <v>1</v>
      </c>
      <c r="I80" s="134">
        <f>ROUND(F80*G80*H80,2)</f>
        <v>86637.63</v>
      </c>
      <c r="J80" s="132">
        <f>ROUND(K80/I80,4)</f>
        <v>0.8377</v>
      </c>
      <c r="K80" s="131">
        <v>72580.63</v>
      </c>
      <c r="L80" s="152"/>
    </row>
    <row r="81" spans="1:12" ht="65.25" customHeight="1">
      <c r="A81" s="46"/>
      <c r="B81" s="29" t="s">
        <v>3</v>
      </c>
      <c r="C81" s="86" t="s">
        <v>7</v>
      </c>
      <c r="D81" s="86" t="s">
        <v>12</v>
      </c>
      <c r="E81" s="31" t="s">
        <v>207</v>
      </c>
      <c r="F81" s="128">
        <v>11957.5</v>
      </c>
      <c r="G81" s="128"/>
      <c r="H81" s="128"/>
      <c r="I81" s="128"/>
      <c r="J81" s="136"/>
      <c r="K81" s="135"/>
    </row>
    <row r="82" spans="1:12" ht="25.5" customHeight="1">
      <c r="A82" s="227" t="s">
        <v>148</v>
      </c>
      <c r="B82" s="5" t="s">
        <v>46</v>
      </c>
      <c r="C82" s="88"/>
      <c r="D82" s="88"/>
      <c r="E82" s="68"/>
      <c r="F82" s="147">
        <v>11957.9</v>
      </c>
      <c r="G82" s="147">
        <v>1</v>
      </c>
      <c r="H82" s="147">
        <v>1</v>
      </c>
      <c r="I82" s="144">
        <f>ROUND(F82*G82*H82,2)</f>
        <v>11957.9</v>
      </c>
      <c r="J82" s="140">
        <f>ROUND(K82/F82,4)</f>
        <v>0.88490000000000002</v>
      </c>
      <c r="K82" s="138">
        <v>10581.27</v>
      </c>
      <c r="L82" s="152"/>
    </row>
    <row r="83" spans="1:12" ht="38.25">
      <c r="A83" s="179"/>
      <c r="B83" s="6" t="s">
        <v>47</v>
      </c>
      <c r="C83" s="88"/>
      <c r="D83" s="88"/>
      <c r="E83" s="68"/>
      <c r="F83" s="147">
        <v>11957.9</v>
      </c>
      <c r="G83" s="147">
        <v>1</v>
      </c>
      <c r="H83" s="147">
        <v>1</v>
      </c>
      <c r="I83" s="144">
        <f>ROUND(F83*G83*H83,2)</f>
        <v>11957.9</v>
      </c>
      <c r="J83" s="140">
        <f>ROUND(K83/F83,4)</f>
        <v>0.15840000000000001</v>
      </c>
      <c r="K83" s="138">
        <v>1894.26</v>
      </c>
      <c r="L83" s="152"/>
    </row>
    <row r="84" spans="1:12" ht="38.25">
      <c r="A84" s="179"/>
      <c r="B84" s="6" t="s">
        <v>48</v>
      </c>
      <c r="C84" s="88"/>
      <c r="D84" s="88"/>
      <c r="E84" s="68"/>
      <c r="F84" s="147">
        <v>11957.9</v>
      </c>
      <c r="G84" s="147">
        <v>1</v>
      </c>
      <c r="H84" s="147">
        <v>1</v>
      </c>
      <c r="I84" s="144">
        <f>ROUND(F84*G84*H84,2)</f>
        <v>11957.9</v>
      </c>
      <c r="J84" s="140">
        <f>ROUND(K84/F84,4)</f>
        <v>0.46360000000000001</v>
      </c>
      <c r="K84" s="138">
        <v>5543.58</v>
      </c>
      <c r="L84" s="152"/>
    </row>
    <row r="85" spans="1:12" ht="69.75" customHeight="1">
      <c r="A85" s="45" t="s">
        <v>149</v>
      </c>
      <c r="B85" s="29" t="s">
        <v>3</v>
      </c>
      <c r="C85" s="86" t="s">
        <v>8</v>
      </c>
      <c r="D85" s="86" t="s">
        <v>12</v>
      </c>
      <c r="E85" s="31" t="s">
        <v>207</v>
      </c>
      <c r="F85" s="135">
        <v>10699.17</v>
      </c>
      <c r="G85" s="135"/>
      <c r="H85" s="135"/>
      <c r="I85" s="135"/>
      <c r="J85" s="136"/>
      <c r="K85" s="135"/>
    </row>
    <row r="86" spans="1:12" ht="41.25" customHeight="1">
      <c r="A86" s="13" t="s">
        <v>149</v>
      </c>
      <c r="B86" s="5" t="s">
        <v>49</v>
      </c>
      <c r="C86" s="88"/>
      <c r="D86" s="88"/>
      <c r="E86" s="68"/>
      <c r="F86" s="131">
        <v>10699.17</v>
      </c>
      <c r="G86" s="131">
        <v>1</v>
      </c>
      <c r="H86" s="131">
        <v>1</v>
      </c>
      <c r="I86" s="144">
        <f>ROUND(F86*G86*H86,2)</f>
        <v>10699.17</v>
      </c>
      <c r="J86" s="132">
        <f>ROUND(K86/F86,4)</f>
        <v>1.1134999999999999</v>
      </c>
      <c r="K86" s="131">
        <v>11913.64</v>
      </c>
      <c r="L86" s="152"/>
    </row>
    <row r="87" spans="1:12" ht="38.25">
      <c r="A87" s="46"/>
      <c r="B87" s="29" t="s">
        <v>13</v>
      </c>
      <c r="C87" s="86"/>
      <c r="D87" s="86" t="s">
        <v>9</v>
      </c>
      <c r="E87" s="31" t="s">
        <v>208</v>
      </c>
      <c r="F87" s="128">
        <f>F88</f>
        <v>2858.49</v>
      </c>
      <c r="G87" s="128"/>
      <c r="H87" s="128"/>
      <c r="I87" s="128"/>
      <c r="J87" s="129"/>
      <c r="K87" s="128"/>
    </row>
    <row r="88" spans="1:12" ht="39" customHeight="1">
      <c r="A88" s="71" t="s">
        <v>150</v>
      </c>
      <c r="B88" s="5" t="s">
        <v>77</v>
      </c>
      <c r="C88" s="87"/>
      <c r="D88" s="88"/>
      <c r="E88" s="68"/>
      <c r="F88" s="134">
        <v>2858.49</v>
      </c>
      <c r="G88" s="134">
        <v>1</v>
      </c>
      <c r="H88" s="134">
        <v>1</v>
      </c>
      <c r="I88" s="134">
        <v>2858.49</v>
      </c>
      <c r="J88" s="132">
        <f>ROUND(K88/F88,5)</f>
        <v>0.96255999999999997</v>
      </c>
      <c r="K88" s="131">
        <v>2751.46</v>
      </c>
      <c r="L88" s="152"/>
    </row>
    <row r="89" spans="1:12" s="19" customFormat="1" ht="86.25" customHeight="1">
      <c r="A89" s="46"/>
      <c r="B89" s="63" t="s">
        <v>11</v>
      </c>
      <c r="C89" s="86" t="s">
        <v>16</v>
      </c>
      <c r="D89" s="86" t="s">
        <v>17</v>
      </c>
      <c r="E89" s="31" t="s">
        <v>100</v>
      </c>
      <c r="F89" s="128">
        <v>1171.5999999999999</v>
      </c>
      <c r="G89" s="128"/>
      <c r="H89" s="128"/>
      <c r="I89" s="128"/>
      <c r="J89" s="136"/>
      <c r="K89" s="135"/>
    </row>
    <row r="90" spans="1:12" ht="39.75" customHeight="1">
      <c r="A90" s="12" t="s">
        <v>151</v>
      </c>
      <c r="B90" s="5" t="s">
        <v>61</v>
      </c>
      <c r="C90" s="92"/>
      <c r="D90" s="92"/>
      <c r="E90" s="70"/>
      <c r="F90" s="134">
        <v>1171.5999999999999</v>
      </c>
      <c r="G90" s="147">
        <v>1.45</v>
      </c>
      <c r="H90" s="147">
        <v>1</v>
      </c>
      <c r="I90" s="134">
        <f>ROUND(F90*G90*H90,1)</f>
        <v>1698.8</v>
      </c>
      <c r="J90" s="132">
        <f>ROUND(K90/I90,4)</f>
        <v>0.85350000000000004</v>
      </c>
      <c r="K90" s="131">
        <v>1449.96</v>
      </c>
      <c r="L90" s="152"/>
    </row>
    <row r="91" spans="1:12" ht="40.5" customHeight="1">
      <c r="A91" s="12" t="s">
        <v>151</v>
      </c>
      <c r="B91" s="6" t="s">
        <v>47</v>
      </c>
      <c r="C91" s="92"/>
      <c r="D91" s="92"/>
      <c r="E91" s="70"/>
      <c r="F91" s="134">
        <v>1171.5999999999999</v>
      </c>
      <c r="G91" s="147">
        <v>1</v>
      </c>
      <c r="H91" s="147">
        <v>1</v>
      </c>
      <c r="I91" s="134">
        <f>ROUND(F91*G91*H91,1)</f>
        <v>1171.5999999999999</v>
      </c>
      <c r="J91" s="132">
        <f t="shared" ref="J91:J136" si="18">ROUND(K91/I91,4)</f>
        <v>0.84330000000000005</v>
      </c>
      <c r="K91" s="131">
        <v>987.96</v>
      </c>
      <c r="L91" s="152"/>
    </row>
    <row r="92" spans="1:12" ht="42" customHeight="1">
      <c r="A92" s="12" t="s">
        <v>151</v>
      </c>
      <c r="B92" s="6" t="s">
        <v>48</v>
      </c>
      <c r="C92" s="92"/>
      <c r="D92" s="92"/>
      <c r="E92" s="70"/>
      <c r="F92" s="134">
        <v>1171.5999999999999</v>
      </c>
      <c r="G92" s="147">
        <v>1</v>
      </c>
      <c r="H92" s="147">
        <v>1</v>
      </c>
      <c r="I92" s="134">
        <f t="shared" ref="I92:I113" si="19">ROUND(F92*H92,2)</f>
        <v>1171.5999999999999</v>
      </c>
      <c r="J92" s="132">
        <f t="shared" si="18"/>
        <v>0.85040000000000004</v>
      </c>
      <c r="K92" s="131">
        <v>996.33</v>
      </c>
      <c r="L92" s="152"/>
    </row>
    <row r="93" spans="1:12" ht="40.5" customHeight="1">
      <c r="A93" s="12" t="s">
        <v>151</v>
      </c>
      <c r="B93" s="5" t="s">
        <v>54</v>
      </c>
      <c r="C93" s="92"/>
      <c r="D93" s="92"/>
      <c r="E93" s="70"/>
      <c r="F93" s="134">
        <v>1171.5999999999999</v>
      </c>
      <c r="G93" s="147">
        <v>1</v>
      </c>
      <c r="H93" s="147">
        <v>1</v>
      </c>
      <c r="I93" s="134">
        <f t="shared" si="19"/>
        <v>1171.5999999999999</v>
      </c>
      <c r="J93" s="132">
        <f t="shared" si="18"/>
        <v>0.57079999999999997</v>
      </c>
      <c r="K93" s="131">
        <v>668.71</v>
      </c>
      <c r="L93" s="152"/>
    </row>
    <row r="94" spans="1:12" ht="39" customHeight="1">
      <c r="A94" s="12" t="s">
        <v>151</v>
      </c>
      <c r="B94" s="5" t="s">
        <v>55</v>
      </c>
      <c r="C94" s="92"/>
      <c r="D94" s="92"/>
      <c r="E94" s="70"/>
      <c r="F94" s="134">
        <v>1171.5999999999999</v>
      </c>
      <c r="G94" s="147">
        <v>1</v>
      </c>
      <c r="H94" s="147">
        <v>1</v>
      </c>
      <c r="I94" s="134">
        <f t="shared" si="19"/>
        <v>1171.5999999999999</v>
      </c>
      <c r="J94" s="132">
        <f t="shared" si="18"/>
        <v>0.39240000000000003</v>
      </c>
      <c r="K94" s="131">
        <v>459.78</v>
      </c>
      <c r="L94" s="152"/>
    </row>
    <row r="95" spans="1:12" ht="42.75" customHeight="1">
      <c r="A95" s="12" t="s">
        <v>151</v>
      </c>
      <c r="B95" s="5" t="s">
        <v>56</v>
      </c>
      <c r="C95" s="92"/>
      <c r="D95" s="92"/>
      <c r="E95" s="70"/>
      <c r="F95" s="134">
        <v>1171.5999999999999</v>
      </c>
      <c r="G95" s="147">
        <v>1</v>
      </c>
      <c r="H95" s="147">
        <v>1</v>
      </c>
      <c r="I95" s="134">
        <f t="shared" si="19"/>
        <v>1171.5999999999999</v>
      </c>
      <c r="J95" s="132">
        <f t="shared" si="18"/>
        <v>0.43409999999999999</v>
      </c>
      <c r="K95" s="131">
        <v>508.6</v>
      </c>
      <c r="L95" s="152"/>
    </row>
    <row r="96" spans="1:12" ht="41.25" customHeight="1">
      <c r="A96" s="12" t="s">
        <v>151</v>
      </c>
      <c r="B96" s="5" t="s">
        <v>57</v>
      </c>
      <c r="C96" s="92"/>
      <c r="D96" s="92"/>
      <c r="E96" s="70"/>
      <c r="F96" s="134">
        <v>1171.5999999999999</v>
      </c>
      <c r="G96" s="147">
        <v>1</v>
      </c>
      <c r="H96" s="147">
        <v>1</v>
      </c>
      <c r="I96" s="134">
        <f t="shared" si="19"/>
        <v>1171.5999999999999</v>
      </c>
      <c r="J96" s="132">
        <f t="shared" si="18"/>
        <v>0.29920000000000002</v>
      </c>
      <c r="K96" s="131">
        <v>350.56</v>
      </c>
      <c r="L96" s="152"/>
    </row>
    <row r="97" spans="1:12" ht="42" customHeight="1">
      <c r="A97" s="12" t="s">
        <v>151</v>
      </c>
      <c r="B97" s="5" t="s">
        <v>58</v>
      </c>
      <c r="C97" s="92"/>
      <c r="D97" s="92"/>
      <c r="E97" s="70"/>
      <c r="F97" s="134">
        <v>1171.5999999999999</v>
      </c>
      <c r="G97" s="147">
        <v>1</v>
      </c>
      <c r="H97" s="147">
        <v>1</v>
      </c>
      <c r="I97" s="134">
        <f t="shared" si="19"/>
        <v>1171.5999999999999</v>
      </c>
      <c r="J97" s="132">
        <f t="shared" si="18"/>
        <v>0.34770000000000001</v>
      </c>
      <c r="K97" s="131">
        <v>407.42</v>
      </c>
      <c r="L97" s="152"/>
    </row>
    <row r="98" spans="1:12" ht="42" customHeight="1">
      <c r="A98" s="12" t="s">
        <v>151</v>
      </c>
      <c r="B98" s="5" t="s">
        <v>59</v>
      </c>
      <c r="C98" s="92"/>
      <c r="D98" s="92"/>
      <c r="E98" s="70"/>
      <c r="F98" s="134">
        <v>1171.5999999999999</v>
      </c>
      <c r="G98" s="147">
        <v>1</v>
      </c>
      <c r="H98" s="147">
        <v>1</v>
      </c>
      <c r="I98" s="134">
        <f t="shared" si="19"/>
        <v>1171.5999999999999</v>
      </c>
      <c r="J98" s="132">
        <f t="shared" si="18"/>
        <v>0.3493</v>
      </c>
      <c r="K98" s="131">
        <v>409.23</v>
      </c>
      <c r="L98" s="152"/>
    </row>
    <row r="99" spans="1:12" ht="41.25" customHeight="1">
      <c r="A99" s="12" t="s">
        <v>151</v>
      </c>
      <c r="B99" s="5" t="s">
        <v>60</v>
      </c>
      <c r="C99" s="92"/>
      <c r="D99" s="92"/>
      <c r="E99" s="70"/>
      <c r="F99" s="134">
        <v>1171.5999999999999</v>
      </c>
      <c r="G99" s="147">
        <v>1</v>
      </c>
      <c r="H99" s="147">
        <v>1</v>
      </c>
      <c r="I99" s="134">
        <f t="shared" si="19"/>
        <v>1171.5999999999999</v>
      </c>
      <c r="J99" s="132">
        <f t="shared" si="18"/>
        <v>0.373</v>
      </c>
      <c r="K99" s="131">
        <v>436.98</v>
      </c>
      <c r="L99" s="152"/>
    </row>
    <row r="100" spans="1:12" ht="41.25" customHeight="1">
      <c r="A100" s="12" t="s">
        <v>151</v>
      </c>
      <c r="B100" s="5" t="s">
        <v>62</v>
      </c>
      <c r="C100" s="92"/>
      <c r="D100" s="92"/>
      <c r="E100" s="70"/>
      <c r="F100" s="134">
        <v>1171.5999999999999</v>
      </c>
      <c r="G100" s="147">
        <v>1</v>
      </c>
      <c r="H100" s="147">
        <v>1</v>
      </c>
      <c r="I100" s="134">
        <f t="shared" si="19"/>
        <v>1171.5999999999999</v>
      </c>
      <c r="J100" s="132">
        <f t="shared" si="18"/>
        <v>0.23069999999999999</v>
      </c>
      <c r="K100" s="131">
        <v>270.3</v>
      </c>
      <c r="L100" s="152"/>
    </row>
    <row r="101" spans="1:12" ht="40.5" customHeight="1">
      <c r="A101" s="12" t="s">
        <v>151</v>
      </c>
      <c r="B101" s="5" t="s">
        <v>63</v>
      </c>
      <c r="C101" s="92"/>
      <c r="D101" s="92"/>
      <c r="E101" s="70"/>
      <c r="F101" s="134">
        <v>1171.5999999999999</v>
      </c>
      <c r="G101" s="147">
        <v>1</v>
      </c>
      <c r="H101" s="147">
        <v>1</v>
      </c>
      <c r="I101" s="134">
        <f t="shared" si="19"/>
        <v>1171.5999999999999</v>
      </c>
      <c r="J101" s="132">
        <f t="shared" si="18"/>
        <v>0.39319999999999999</v>
      </c>
      <c r="K101" s="131">
        <v>460.65</v>
      </c>
      <c r="L101" s="152"/>
    </row>
    <row r="102" spans="1:12" ht="42" customHeight="1">
      <c r="A102" s="12" t="s">
        <v>151</v>
      </c>
      <c r="B102" s="5" t="s">
        <v>64</v>
      </c>
      <c r="C102" s="92"/>
      <c r="D102" s="92"/>
      <c r="E102" s="70"/>
      <c r="F102" s="134">
        <v>1171.5999999999999</v>
      </c>
      <c r="G102" s="147">
        <v>1</v>
      </c>
      <c r="H102" s="147">
        <v>1</v>
      </c>
      <c r="I102" s="134">
        <f t="shared" si="19"/>
        <v>1171.5999999999999</v>
      </c>
      <c r="J102" s="132">
        <f t="shared" si="18"/>
        <v>0.17219999999999999</v>
      </c>
      <c r="K102" s="131">
        <v>201.7</v>
      </c>
      <c r="L102" s="152"/>
    </row>
    <row r="103" spans="1:12" ht="42" customHeight="1">
      <c r="A103" s="12" t="s">
        <v>151</v>
      </c>
      <c r="B103" s="5" t="s">
        <v>65</v>
      </c>
      <c r="C103" s="92"/>
      <c r="D103" s="92"/>
      <c r="E103" s="70"/>
      <c r="F103" s="134">
        <v>1171.5999999999999</v>
      </c>
      <c r="G103" s="147">
        <v>1</v>
      </c>
      <c r="H103" s="147">
        <v>1</v>
      </c>
      <c r="I103" s="134">
        <f t="shared" si="19"/>
        <v>1171.5999999999999</v>
      </c>
      <c r="J103" s="132">
        <f t="shared" si="18"/>
        <v>0.40139999999999998</v>
      </c>
      <c r="K103" s="131">
        <v>470.25</v>
      </c>
      <c r="L103" s="152"/>
    </row>
    <row r="104" spans="1:12" ht="45">
      <c r="A104" s="12" t="s">
        <v>151</v>
      </c>
      <c r="B104" s="5" t="s">
        <v>66</v>
      </c>
      <c r="C104" s="92"/>
      <c r="D104" s="92"/>
      <c r="E104" s="70"/>
      <c r="F104" s="134">
        <v>1171.5999999999999</v>
      </c>
      <c r="G104" s="147">
        <v>1</v>
      </c>
      <c r="H104" s="147">
        <v>1</v>
      </c>
      <c r="I104" s="134">
        <f t="shared" si="19"/>
        <v>1171.5999999999999</v>
      </c>
      <c r="J104" s="132">
        <f t="shared" si="18"/>
        <v>0.3579</v>
      </c>
      <c r="K104" s="131">
        <v>419.33</v>
      </c>
      <c r="L104" s="152"/>
    </row>
    <row r="105" spans="1:12" ht="42" customHeight="1">
      <c r="A105" s="12" t="s">
        <v>151</v>
      </c>
      <c r="B105" s="5" t="s">
        <v>67</v>
      </c>
      <c r="C105" s="92"/>
      <c r="D105" s="92"/>
      <c r="E105" s="70"/>
      <c r="F105" s="134">
        <v>1171.5999999999999</v>
      </c>
      <c r="G105" s="147">
        <v>1</v>
      </c>
      <c r="H105" s="147">
        <v>1</v>
      </c>
      <c r="I105" s="134">
        <f t="shared" si="19"/>
        <v>1171.5999999999999</v>
      </c>
      <c r="J105" s="132">
        <f t="shared" si="18"/>
        <v>0.1222</v>
      </c>
      <c r="K105" s="131">
        <v>143.13999999999999</v>
      </c>
      <c r="L105" s="152"/>
    </row>
    <row r="106" spans="1:12" ht="41.25" customHeight="1">
      <c r="A106" s="12" t="s">
        <v>151</v>
      </c>
      <c r="B106" s="5" t="s">
        <v>68</v>
      </c>
      <c r="C106" s="92"/>
      <c r="D106" s="92"/>
      <c r="E106" s="70"/>
      <c r="F106" s="134">
        <v>1171.5999999999999</v>
      </c>
      <c r="G106" s="147">
        <v>1</v>
      </c>
      <c r="H106" s="147">
        <v>1</v>
      </c>
      <c r="I106" s="134">
        <f t="shared" si="19"/>
        <v>1171.5999999999999</v>
      </c>
      <c r="J106" s="132">
        <f t="shared" si="18"/>
        <v>0.247</v>
      </c>
      <c r="K106" s="131">
        <v>289.33</v>
      </c>
      <c r="L106" s="152"/>
    </row>
    <row r="107" spans="1:12" ht="42" customHeight="1">
      <c r="A107" s="12" t="s">
        <v>151</v>
      </c>
      <c r="B107" s="5" t="s">
        <v>69</v>
      </c>
      <c r="C107" s="92"/>
      <c r="D107" s="92"/>
      <c r="E107" s="70"/>
      <c r="F107" s="134">
        <v>1171.5999999999999</v>
      </c>
      <c r="G107" s="147">
        <v>1</v>
      </c>
      <c r="H107" s="147">
        <v>1</v>
      </c>
      <c r="I107" s="134">
        <f t="shared" si="19"/>
        <v>1171.5999999999999</v>
      </c>
      <c r="J107" s="132">
        <f t="shared" si="18"/>
        <v>0.21199999999999999</v>
      </c>
      <c r="K107" s="131">
        <v>248.42</v>
      </c>
      <c r="L107" s="152"/>
    </row>
    <row r="108" spans="1:12" ht="39.75" customHeight="1">
      <c r="A108" s="12" t="s">
        <v>151</v>
      </c>
      <c r="B108" s="5" t="s">
        <v>70</v>
      </c>
      <c r="C108" s="92"/>
      <c r="D108" s="92"/>
      <c r="E108" s="70"/>
      <c r="F108" s="134">
        <v>1171.5999999999999</v>
      </c>
      <c r="G108" s="147">
        <v>1</v>
      </c>
      <c r="H108" s="147">
        <v>1</v>
      </c>
      <c r="I108" s="134">
        <f t="shared" si="19"/>
        <v>1171.5999999999999</v>
      </c>
      <c r="J108" s="132">
        <f t="shared" si="18"/>
        <v>0.25469999999999998</v>
      </c>
      <c r="K108" s="131">
        <v>298.42</v>
      </c>
      <c r="L108" s="152"/>
    </row>
    <row r="109" spans="1:12" ht="41.25" customHeight="1">
      <c r="A109" s="12" t="s">
        <v>151</v>
      </c>
      <c r="B109" s="5" t="s">
        <v>71</v>
      </c>
      <c r="C109" s="92"/>
      <c r="D109" s="92"/>
      <c r="E109" s="70"/>
      <c r="F109" s="134">
        <v>1171.5999999999999</v>
      </c>
      <c r="G109" s="147">
        <v>1</v>
      </c>
      <c r="H109" s="147">
        <v>1</v>
      </c>
      <c r="I109" s="134">
        <f t="shared" si="19"/>
        <v>1171.5999999999999</v>
      </c>
      <c r="J109" s="132">
        <f t="shared" si="18"/>
        <v>0.4017</v>
      </c>
      <c r="K109" s="131">
        <v>470.61</v>
      </c>
      <c r="L109" s="152"/>
    </row>
    <row r="110" spans="1:12" ht="45">
      <c r="A110" s="12" t="s">
        <v>151</v>
      </c>
      <c r="B110" s="5" t="s">
        <v>72</v>
      </c>
      <c r="C110" s="92"/>
      <c r="D110" s="92"/>
      <c r="E110" s="70"/>
      <c r="F110" s="134">
        <v>1171.5999999999999</v>
      </c>
      <c r="G110" s="147">
        <v>1</v>
      </c>
      <c r="H110" s="147">
        <v>1</v>
      </c>
      <c r="I110" s="134">
        <f t="shared" si="19"/>
        <v>1171.5999999999999</v>
      </c>
      <c r="J110" s="132">
        <f t="shared" si="18"/>
        <v>0.20569999999999999</v>
      </c>
      <c r="K110" s="131">
        <v>240.99</v>
      </c>
      <c r="L110" s="152"/>
    </row>
    <row r="111" spans="1:12" ht="41.25" customHeight="1">
      <c r="A111" s="12" t="s">
        <v>151</v>
      </c>
      <c r="B111" s="5" t="s">
        <v>73</v>
      </c>
      <c r="C111" s="92"/>
      <c r="D111" s="92"/>
      <c r="E111" s="70"/>
      <c r="F111" s="134">
        <v>1171.5999999999999</v>
      </c>
      <c r="G111" s="147">
        <v>1</v>
      </c>
      <c r="H111" s="147">
        <v>1</v>
      </c>
      <c r="I111" s="134">
        <f t="shared" si="19"/>
        <v>1171.5999999999999</v>
      </c>
      <c r="J111" s="132">
        <f t="shared" si="18"/>
        <v>0.7419</v>
      </c>
      <c r="K111" s="131">
        <v>869.18</v>
      </c>
      <c r="L111" s="152"/>
    </row>
    <row r="112" spans="1:12" ht="42.75" customHeight="1">
      <c r="A112" s="12" t="s">
        <v>151</v>
      </c>
      <c r="B112" s="5" t="s">
        <v>74</v>
      </c>
      <c r="C112" s="92"/>
      <c r="D112" s="92"/>
      <c r="E112" s="70"/>
      <c r="F112" s="134">
        <v>1171.5999999999999</v>
      </c>
      <c r="G112" s="147">
        <v>1</v>
      </c>
      <c r="H112" s="147">
        <v>1</v>
      </c>
      <c r="I112" s="134">
        <f t="shared" si="19"/>
        <v>1171.5999999999999</v>
      </c>
      <c r="J112" s="132">
        <f t="shared" si="18"/>
        <v>0.30759999999999998</v>
      </c>
      <c r="K112" s="131">
        <v>360.44</v>
      </c>
      <c r="L112" s="152"/>
    </row>
    <row r="113" spans="1:12" ht="41.25" customHeight="1">
      <c r="A113" s="12" t="s">
        <v>151</v>
      </c>
      <c r="B113" s="5" t="s">
        <v>75</v>
      </c>
      <c r="C113" s="92"/>
      <c r="D113" s="92"/>
      <c r="E113" s="70"/>
      <c r="F113" s="134">
        <v>1171.5999999999999</v>
      </c>
      <c r="G113" s="147">
        <v>1</v>
      </c>
      <c r="H113" s="147">
        <v>1</v>
      </c>
      <c r="I113" s="134">
        <f t="shared" si="19"/>
        <v>1171.5999999999999</v>
      </c>
      <c r="J113" s="132">
        <f t="shared" si="18"/>
        <v>0.31950000000000001</v>
      </c>
      <c r="K113" s="131">
        <v>374.29</v>
      </c>
      <c r="L113" s="152"/>
    </row>
    <row r="114" spans="1:12" ht="83.25" customHeight="1">
      <c r="A114" s="25"/>
      <c r="B114" s="63" t="s">
        <v>11</v>
      </c>
      <c r="C114" s="86" t="s">
        <v>16</v>
      </c>
      <c r="D114" s="86" t="s">
        <v>18</v>
      </c>
      <c r="E114" s="31" t="s">
        <v>100</v>
      </c>
      <c r="F114" s="135">
        <v>1171.5999999999999</v>
      </c>
      <c r="G114" s="135"/>
      <c r="H114" s="135"/>
      <c r="I114" s="135"/>
      <c r="J114" s="136"/>
      <c r="K114" s="135"/>
    </row>
    <row r="115" spans="1:12" ht="42.75" customHeight="1">
      <c r="A115" s="12" t="s">
        <v>152</v>
      </c>
      <c r="B115" s="5" t="s">
        <v>46</v>
      </c>
      <c r="C115" s="92"/>
      <c r="D115" s="92"/>
      <c r="E115" s="70"/>
      <c r="F115" s="134">
        <v>1171.5999999999999</v>
      </c>
      <c r="G115" s="147">
        <v>1</v>
      </c>
      <c r="H115" s="147">
        <v>1</v>
      </c>
      <c r="I115" s="134">
        <f>ROUND(F115*G115*H115,1)</f>
        <v>1171.5999999999999</v>
      </c>
      <c r="J115" s="132">
        <f t="shared" si="18"/>
        <v>1.5202</v>
      </c>
      <c r="K115" s="138">
        <v>1781.03</v>
      </c>
      <c r="L115" s="152"/>
    </row>
    <row r="116" spans="1:12" ht="39" customHeight="1">
      <c r="A116" s="12" t="s">
        <v>152</v>
      </c>
      <c r="B116" s="6" t="s">
        <v>47</v>
      </c>
      <c r="C116" s="92"/>
      <c r="D116" s="92"/>
      <c r="E116" s="70"/>
      <c r="F116" s="134">
        <v>1171.5999999999999</v>
      </c>
      <c r="G116" s="147">
        <v>1</v>
      </c>
      <c r="H116" s="147">
        <v>1</v>
      </c>
      <c r="I116" s="134">
        <f t="shared" ref="I116:I136" si="20">ROUND(F116*H116,2)</f>
        <v>1171.5999999999999</v>
      </c>
      <c r="J116" s="132">
        <f t="shared" si="18"/>
        <v>0.91059999999999997</v>
      </c>
      <c r="K116" s="131">
        <v>1066.9100000000001</v>
      </c>
      <c r="L116" s="152"/>
    </row>
    <row r="117" spans="1:12" ht="45">
      <c r="A117" s="12" t="s">
        <v>152</v>
      </c>
      <c r="B117" s="6" t="s">
        <v>48</v>
      </c>
      <c r="C117" s="92"/>
      <c r="D117" s="92"/>
      <c r="E117" s="70"/>
      <c r="F117" s="134">
        <v>1171.5999999999999</v>
      </c>
      <c r="G117" s="147">
        <v>1</v>
      </c>
      <c r="H117" s="147">
        <v>1</v>
      </c>
      <c r="I117" s="134">
        <f t="shared" si="20"/>
        <v>1171.5999999999999</v>
      </c>
      <c r="J117" s="132">
        <f t="shared" si="18"/>
        <v>0.86409999999999998</v>
      </c>
      <c r="K117" s="131">
        <v>1012.36</v>
      </c>
      <c r="L117" s="152"/>
    </row>
    <row r="118" spans="1:12" ht="45">
      <c r="A118" s="12" t="s">
        <v>152</v>
      </c>
      <c r="B118" s="5" t="s">
        <v>54</v>
      </c>
      <c r="C118" s="92"/>
      <c r="D118" s="92"/>
      <c r="E118" s="70"/>
      <c r="F118" s="134">
        <v>1171.5999999999999</v>
      </c>
      <c r="G118" s="147">
        <v>1</v>
      </c>
      <c r="H118" s="147">
        <v>1</v>
      </c>
      <c r="I118" s="134">
        <f t="shared" si="20"/>
        <v>1171.5999999999999</v>
      </c>
      <c r="J118" s="132">
        <f t="shared" si="18"/>
        <v>0.434</v>
      </c>
      <c r="K118" s="131">
        <v>508.51</v>
      </c>
      <c r="L118" s="152"/>
    </row>
    <row r="119" spans="1:12" ht="40.5" customHeight="1">
      <c r="A119" s="12" t="s">
        <v>152</v>
      </c>
      <c r="B119" s="5" t="s">
        <v>56</v>
      </c>
      <c r="C119" s="92"/>
      <c r="D119" s="92"/>
      <c r="E119" s="70"/>
      <c r="F119" s="134">
        <v>1171.5999999999999</v>
      </c>
      <c r="G119" s="147">
        <v>1</v>
      </c>
      <c r="H119" s="147">
        <v>1</v>
      </c>
      <c r="I119" s="134">
        <f t="shared" si="20"/>
        <v>1171.5999999999999</v>
      </c>
      <c r="J119" s="132">
        <f t="shared" si="18"/>
        <v>0.46</v>
      </c>
      <c r="K119" s="131">
        <v>538.9</v>
      </c>
      <c r="L119" s="152"/>
    </row>
    <row r="120" spans="1:12" ht="41.25" customHeight="1">
      <c r="A120" s="12" t="s">
        <v>152</v>
      </c>
      <c r="B120" s="5" t="s">
        <v>57</v>
      </c>
      <c r="C120" s="92"/>
      <c r="D120" s="92"/>
      <c r="E120" s="70"/>
      <c r="F120" s="134">
        <v>1171.5999999999999</v>
      </c>
      <c r="G120" s="147">
        <v>1</v>
      </c>
      <c r="H120" s="147">
        <v>1</v>
      </c>
      <c r="I120" s="134">
        <f t="shared" si="20"/>
        <v>1171.5999999999999</v>
      </c>
      <c r="J120" s="132">
        <f t="shared" si="18"/>
        <v>0.30520000000000003</v>
      </c>
      <c r="K120" s="131">
        <v>357.56</v>
      </c>
      <c r="L120" s="152"/>
    </row>
    <row r="121" spans="1:12" ht="42" customHeight="1">
      <c r="A121" s="12" t="s">
        <v>152</v>
      </c>
      <c r="B121" s="5" t="s">
        <v>58</v>
      </c>
      <c r="C121" s="92"/>
      <c r="D121" s="92"/>
      <c r="E121" s="70"/>
      <c r="F121" s="134">
        <v>1171.5999999999999</v>
      </c>
      <c r="G121" s="147">
        <v>1</v>
      </c>
      <c r="H121" s="147">
        <v>1</v>
      </c>
      <c r="I121" s="134">
        <f t="shared" si="20"/>
        <v>1171.5999999999999</v>
      </c>
      <c r="J121" s="132">
        <f t="shared" si="18"/>
        <v>0.35370000000000001</v>
      </c>
      <c r="K121" s="131">
        <v>414.42</v>
      </c>
      <c r="L121" s="152"/>
    </row>
    <row r="122" spans="1:12" ht="45">
      <c r="A122" s="12" t="s">
        <v>152</v>
      </c>
      <c r="B122" s="5" t="s">
        <v>59</v>
      </c>
      <c r="C122" s="92"/>
      <c r="D122" s="92"/>
      <c r="E122" s="70"/>
      <c r="F122" s="134">
        <v>1171.5999999999999</v>
      </c>
      <c r="G122" s="147">
        <v>1</v>
      </c>
      <c r="H122" s="147">
        <v>1</v>
      </c>
      <c r="I122" s="134">
        <f t="shared" si="20"/>
        <v>1171.5999999999999</v>
      </c>
      <c r="J122" s="132">
        <f t="shared" si="18"/>
        <v>0.35659999999999997</v>
      </c>
      <c r="K122" s="131">
        <v>417.81</v>
      </c>
      <c r="L122" s="152"/>
    </row>
    <row r="123" spans="1:12" ht="45">
      <c r="A123" s="12" t="s">
        <v>152</v>
      </c>
      <c r="B123" s="5" t="s">
        <v>60</v>
      </c>
      <c r="C123" s="92"/>
      <c r="D123" s="92"/>
      <c r="E123" s="70"/>
      <c r="F123" s="134">
        <v>1171.5999999999999</v>
      </c>
      <c r="G123" s="147">
        <v>1</v>
      </c>
      <c r="H123" s="147">
        <v>1</v>
      </c>
      <c r="I123" s="134">
        <f t="shared" si="20"/>
        <v>1171.5999999999999</v>
      </c>
      <c r="J123" s="132">
        <f t="shared" si="18"/>
        <v>0.28410000000000002</v>
      </c>
      <c r="K123" s="131">
        <v>332.85</v>
      </c>
      <c r="L123" s="152"/>
    </row>
    <row r="124" spans="1:12" ht="45">
      <c r="A124" s="12" t="s">
        <v>152</v>
      </c>
      <c r="B124" s="5" t="s">
        <v>62</v>
      </c>
      <c r="C124" s="92"/>
      <c r="D124" s="92"/>
      <c r="E124" s="70"/>
      <c r="F124" s="134">
        <v>1171.5999999999999</v>
      </c>
      <c r="G124" s="147">
        <v>1</v>
      </c>
      <c r="H124" s="147">
        <v>1</v>
      </c>
      <c r="I124" s="134">
        <f t="shared" si="20"/>
        <v>1171.5999999999999</v>
      </c>
      <c r="J124" s="132">
        <f t="shared" si="18"/>
        <v>0.23200000000000001</v>
      </c>
      <c r="K124" s="131">
        <v>271.76</v>
      </c>
      <c r="L124" s="152"/>
    </row>
    <row r="125" spans="1:12" ht="45">
      <c r="A125" s="12" t="s">
        <v>152</v>
      </c>
      <c r="B125" s="5" t="s">
        <v>63</v>
      </c>
      <c r="C125" s="92"/>
      <c r="D125" s="92"/>
      <c r="E125" s="70"/>
      <c r="F125" s="134">
        <v>1171.5999999999999</v>
      </c>
      <c r="G125" s="147">
        <v>1</v>
      </c>
      <c r="H125" s="147">
        <v>1</v>
      </c>
      <c r="I125" s="134">
        <f t="shared" si="20"/>
        <v>1171.5999999999999</v>
      </c>
      <c r="J125" s="132">
        <f t="shared" si="18"/>
        <v>0.3992</v>
      </c>
      <c r="K125" s="131">
        <v>467.65</v>
      </c>
      <c r="L125" s="152"/>
    </row>
    <row r="126" spans="1:12" ht="39.75" customHeight="1">
      <c r="A126" s="12" t="s">
        <v>152</v>
      </c>
      <c r="B126" s="5" t="s">
        <v>64</v>
      </c>
      <c r="C126" s="92"/>
      <c r="D126" s="92"/>
      <c r="E126" s="70"/>
      <c r="F126" s="134">
        <v>1171.5999999999999</v>
      </c>
      <c r="G126" s="147">
        <v>1</v>
      </c>
      <c r="H126" s="147">
        <v>1</v>
      </c>
      <c r="I126" s="134">
        <f t="shared" si="20"/>
        <v>1171.5999999999999</v>
      </c>
      <c r="J126" s="132">
        <f t="shared" si="18"/>
        <v>0.17810000000000001</v>
      </c>
      <c r="K126" s="131">
        <v>208.7</v>
      </c>
      <c r="L126" s="152"/>
    </row>
    <row r="127" spans="1:12" ht="40.5" customHeight="1">
      <c r="A127" s="12" t="s">
        <v>152</v>
      </c>
      <c r="B127" s="5" t="s">
        <v>65</v>
      </c>
      <c r="C127" s="92"/>
      <c r="D127" s="92"/>
      <c r="E127" s="70"/>
      <c r="F127" s="134">
        <v>1171.5999999999999</v>
      </c>
      <c r="G127" s="147">
        <v>1</v>
      </c>
      <c r="H127" s="147">
        <v>1</v>
      </c>
      <c r="I127" s="134">
        <f t="shared" si="20"/>
        <v>1171.5999999999999</v>
      </c>
      <c r="J127" s="132">
        <f t="shared" si="18"/>
        <v>0.4073</v>
      </c>
      <c r="K127" s="131">
        <v>477.25</v>
      </c>
      <c r="L127" s="152"/>
    </row>
    <row r="128" spans="1:12" ht="45">
      <c r="A128" s="12" t="s">
        <v>152</v>
      </c>
      <c r="B128" s="5" t="s">
        <v>66</v>
      </c>
      <c r="C128" s="92"/>
      <c r="D128" s="92"/>
      <c r="E128" s="70"/>
      <c r="F128" s="134">
        <v>1171.5999999999999</v>
      </c>
      <c r="G128" s="147">
        <v>1</v>
      </c>
      <c r="H128" s="147">
        <v>1</v>
      </c>
      <c r="I128" s="134">
        <f t="shared" si="20"/>
        <v>1171.5999999999999</v>
      </c>
      <c r="J128" s="132">
        <f t="shared" si="18"/>
        <v>0.3972</v>
      </c>
      <c r="K128" s="131">
        <v>465.36</v>
      </c>
      <c r="L128" s="152"/>
    </row>
    <row r="129" spans="1:12" ht="45">
      <c r="A129" s="12" t="s">
        <v>152</v>
      </c>
      <c r="B129" s="5" t="s">
        <v>67</v>
      </c>
      <c r="C129" s="92"/>
      <c r="D129" s="92"/>
      <c r="E129" s="70"/>
      <c r="F129" s="134">
        <v>1171.5999999999999</v>
      </c>
      <c r="G129" s="147">
        <v>1</v>
      </c>
      <c r="H129" s="147">
        <v>1</v>
      </c>
      <c r="I129" s="134">
        <f t="shared" si="20"/>
        <v>1171.5999999999999</v>
      </c>
      <c r="J129" s="132">
        <f t="shared" si="18"/>
        <v>0.12809999999999999</v>
      </c>
      <c r="K129" s="131">
        <v>150.13999999999999</v>
      </c>
      <c r="L129" s="152"/>
    </row>
    <row r="130" spans="1:12" ht="40.5" customHeight="1">
      <c r="A130" s="12" t="s">
        <v>152</v>
      </c>
      <c r="B130" s="5" t="s">
        <v>68</v>
      </c>
      <c r="C130" s="92"/>
      <c r="D130" s="92"/>
      <c r="E130" s="70"/>
      <c r="F130" s="134">
        <v>1171.5999999999999</v>
      </c>
      <c r="G130" s="147">
        <v>1</v>
      </c>
      <c r="H130" s="147">
        <v>1</v>
      </c>
      <c r="I130" s="134">
        <f t="shared" si="20"/>
        <v>1171.5999999999999</v>
      </c>
      <c r="J130" s="132">
        <f t="shared" si="18"/>
        <v>0.25280000000000002</v>
      </c>
      <c r="K130" s="131">
        <v>296.18</v>
      </c>
      <c r="L130" s="152"/>
    </row>
    <row r="131" spans="1:12" ht="39.75" customHeight="1">
      <c r="A131" s="12" t="s">
        <v>152</v>
      </c>
      <c r="B131" s="5" t="s">
        <v>69</v>
      </c>
      <c r="C131" s="92"/>
      <c r="D131" s="92"/>
      <c r="E131" s="70"/>
      <c r="F131" s="134">
        <v>1171.5999999999999</v>
      </c>
      <c r="G131" s="147">
        <v>1</v>
      </c>
      <c r="H131" s="147">
        <v>1</v>
      </c>
      <c r="I131" s="134">
        <f t="shared" si="20"/>
        <v>1171.5999999999999</v>
      </c>
      <c r="J131" s="132">
        <f t="shared" si="18"/>
        <v>0.22389999999999999</v>
      </c>
      <c r="K131" s="131">
        <v>262.32</v>
      </c>
      <c r="L131" s="152"/>
    </row>
    <row r="132" spans="1:12" ht="39.75" customHeight="1">
      <c r="A132" s="12" t="s">
        <v>152</v>
      </c>
      <c r="B132" s="5" t="s">
        <v>70</v>
      </c>
      <c r="C132" s="92"/>
      <c r="D132" s="92"/>
      <c r="E132" s="70"/>
      <c r="F132" s="134">
        <v>1171.5999999999999</v>
      </c>
      <c r="G132" s="147">
        <v>1</v>
      </c>
      <c r="H132" s="147">
        <v>1</v>
      </c>
      <c r="I132" s="134">
        <f t="shared" si="20"/>
        <v>1171.5999999999999</v>
      </c>
      <c r="J132" s="132">
        <f t="shared" si="18"/>
        <v>0.26050000000000001</v>
      </c>
      <c r="K132" s="131">
        <v>305.25</v>
      </c>
      <c r="L132" s="152"/>
    </row>
    <row r="133" spans="1:12" ht="41.25" customHeight="1">
      <c r="A133" s="12" t="s">
        <v>152</v>
      </c>
      <c r="B133" s="5" t="s">
        <v>71</v>
      </c>
      <c r="C133" s="92"/>
      <c r="D133" s="92"/>
      <c r="E133" s="70"/>
      <c r="F133" s="134">
        <v>1171.5999999999999</v>
      </c>
      <c r="G133" s="147">
        <v>1</v>
      </c>
      <c r="H133" s="147">
        <v>1</v>
      </c>
      <c r="I133" s="134">
        <f t="shared" si="20"/>
        <v>1171.5999999999999</v>
      </c>
      <c r="J133" s="132">
        <f t="shared" si="18"/>
        <v>0.40770000000000001</v>
      </c>
      <c r="K133" s="131">
        <v>477.62</v>
      </c>
      <c r="L133" s="152"/>
    </row>
    <row r="134" spans="1:12" ht="41.25" customHeight="1">
      <c r="A134" s="12" t="s">
        <v>152</v>
      </c>
      <c r="B134" s="5" t="s">
        <v>72</v>
      </c>
      <c r="C134" s="92"/>
      <c r="D134" s="92"/>
      <c r="E134" s="70"/>
      <c r="F134" s="134">
        <v>1171.5999999999999</v>
      </c>
      <c r="G134" s="147">
        <v>1</v>
      </c>
      <c r="H134" s="147">
        <v>1</v>
      </c>
      <c r="I134" s="134">
        <f t="shared" si="20"/>
        <v>1171.5999999999999</v>
      </c>
      <c r="J134" s="132">
        <f t="shared" si="18"/>
        <v>0.2117</v>
      </c>
      <c r="K134" s="131">
        <v>247.98</v>
      </c>
      <c r="L134" s="152"/>
    </row>
    <row r="135" spans="1:12" ht="45">
      <c r="A135" s="12" t="s">
        <v>152</v>
      </c>
      <c r="B135" s="5" t="s">
        <v>74</v>
      </c>
      <c r="C135" s="92"/>
      <c r="D135" s="92"/>
      <c r="E135" s="70"/>
      <c r="F135" s="134">
        <v>1171.5999999999999</v>
      </c>
      <c r="G135" s="147">
        <v>1</v>
      </c>
      <c r="H135" s="147">
        <v>1</v>
      </c>
      <c r="I135" s="134">
        <f t="shared" si="20"/>
        <v>1171.5999999999999</v>
      </c>
      <c r="J135" s="132">
        <f t="shared" si="18"/>
        <v>0.31369999999999998</v>
      </c>
      <c r="K135" s="131">
        <v>367.48</v>
      </c>
      <c r="L135" s="152"/>
    </row>
    <row r="136" spans="1:12" ht="45">
      <c r="A136" s="12" t="s">
        <v>152</v>
      </c>
      <c r="B136" s="5" t="s">
        <v>75</v>
      </c>
      <c r="C136" s="92"/>
      <c r="D136" s="92"/>
      <c r="E136" s="70"/>
      <c r="F136" s="134">
        <v>1171.5999999999999</v>
      </c>
      <c r="G136" s="147">
        <v>1</v>
      </c>
      <c r="H136" s="147">
        <v>1</v>
      </c>
      <c r="I136" s="134">
        <f t="shared" si="20"/>
        <v>1171.5999999999999</v>
      </c>
      <c r="J136" s="132">
        <f t="shared" si="18"/>
        <v>0.3327</v>
      </c>
      <c r="K136" s="131">
        <v>389.81</v>
      </c>
      <c r="L136" s="152"/>
    </row>
    <row r="137" spans="1:12" ht="93" customHeight="1">
      <c r="A137" s="25"/>
      <c r="B137" s="63" t="s">
        <v>11</v>
      </c>
      <c r="C137" s="86" t="s">
        <v>16</v>
      </c>
      <c r="D137" s="86" t="s">
        <v>19</v>
      </c>
      <c r="E137" s="31" t="s">
        <v>100</v>
      </c>
      <c r="F137" s="135">
        <v>1171.5999999999999</v>
      </c>
      <c r="G137" s="135"/>
      <c r="H137" s="135"/>
      <c r="I137" s="135"/>
      <c r="J137" s="136"/>
      <c r="K137" s="135"/>
    </row>
    <row r="138" spans="1:12" ht="39" customHeight="1">
      <c r="A138" s="12" t="s">
        <v>145</v>
      </c>
      <c r="B138" s="5" t="s">
        <v>45</v>
      </c>
      <c r="C138" s="92"/>
      <c r="D138" s="92"/>
      <c r="E138" s="70"/>
      <c r="F138" s="134">
        <v>1171.5999999999999</v>
      </c>
      <c r="G138" s="134">
        <v>1.45</v>
      </c>
      <c r="H138" s="147">
        <v>1</v>
      </c>
      <c r="I138" s="134">
        <f>ROUND(F138*G138*H138,1)</f>
        <v>1698.8</v>
      </c>
      <c r="J138" s="132">
        <f t="shared" ref="J138:J174" si="21">ROUND(K138/F138,5)</f>
        <v>0.65478000000000003</v>
      </c>
      <c r="K138" s="131">
        <v>767.14</v>
      </c>
      <c r="L138" s="152"/>
    </row>
    <row r="139" spans="1:12" ht="42" customHeight="1">
      <c r="A139" s="12" t="s">
        <v>145</v>
      </c>
      <c r="B139" s="6" t="s">
        <v>47</v>
      </c>
      <c r="C139" s="92"/>
      <c r="D139" s="92"/>
      <c r="E139" s="70"/>
      <c r="F139" s="134">
        <v>1171.5999999999999</v>
      </c>
      <c r="G139" s="134">
        <v>1</v>
      </c>
      <c r="H139" s="147">
        <v>1</v>
      </c>
      <c r="I139" s="134">
        <f t="shared" ref="I139:I155" si="22">ROUND(F139*H139,2)</f>
        <v>1171.5999999999999</v>
      </c>
      <c r="J139" s="132">
        <f t="shared" si="21"/>
        <v>1.0526899999999999</v>
      </c>
      <c r="K139" s="131">
        <v>1233.33</v>
      </c>
      <c r="L139" s="152"/>
    </row>
    <row r="140" spans="1:12" ht="39.75" customHeight="1">
      <c r="A140" s="12" t="s">
        <v>145</v>
      </c>
      <c r="B140" s="6" t="s">
        <v>48</v>
      </c>
      <c r="C140" s="92"/>
      <c r="D140" s="92"/>
      <c r="E140" s="70"/>
      <c r="F140" s="134">
        <v>1171.5999999999999</v>
      </c>
      <c r="G140" s="134">
        <v>1</v>
      </c>
      <c r="H140" s="147">
        <v>1</v>
      </c>
      <c r="I140" s="134">
        <f t="shared" si="22"/>
        <v>1171.5999999999999</v>
      </c>
      <c r="J140" s="132">
        <f t="shared" si="21"/>
        <v>0.87358000000000002</v>
      </c>
      <c r="K140" s="131">
        <v>1023.49</v>
      </c>
      <c r="L140" s="152"/>
    </row>
    <row r="141" spans="1:12" ht="45">
      <c r="A141" s="12" t="s">
        <v>145</v>
      </c>
      <c r="B141" s="5" t="s">
        <v>54</v>
      </c>
      <c r="C141" s="92"/>
      <c r="D141" s="92"/>
      <c r="E141" s="70"/>
      <c r="F141" s="134">
        <v>1171.5999999999999</v>
      </c>
      <c r="G141" s="134">
        <v>1</v>
      </c>
      <c r="H141" s="147">
        <v>1</v>
      </c>
      <c r="I141" s="134">
        <f t="shared" si="22"/>
        <v>1171.5999999999999</v>
      </c>
      <c r="J141" s="132">
        <f t="shared" si="21"/>
        <v>0.44259999999999999</v>
      </c>
      <c r="K141" s="131">
        <v>518.54999999999995</v>
      </c>
      <c r="L141" s="152"/>
    </row>
    <row r="142" spans="1:12" ht="45">
      <c r="A142" s="12" t="s">
        <v>145</v>
      </c>
      <c r="B142" s="5" t="s">
        <v>58</v>
      </c>
      <c r="C142" s="92"/>
      <c r="D142" s="92"/>
      <c r="E142" s="70"/>
      <c r="F142" s="134">
        <v>1171.5999999999999</v>
      </c>
      <c r="G142" s="134">
        <v>1</v>
      </c>
      <c r="H142" s="147">
        <v>1</v>
      </c>
      <c r="I142" s="134">
        <f t="shared" si="22"/>
        <v>1171.5999999999999</v>
      </c>
      <c r="J142" s="132">
        <f t="shared" si="21"/>
        <v>0.36310999999999999</v>
      </c>
      <c r="K142" s="131">
        <v>425.42</v>
      </c>
      <c r="L142" s="152"/>
    </row>
    <row r="143" spans="1:12" ht="45">
      <c r="A143" s="12" t="s">
        <v>145</v>
      </c>
      <c r="B143" s="5" t="s">
        <v>60</v>
      </c>
      <c r="C143" s="92"/>
      <c r="D143" s="92"/>
      <c r="E143" s="70"/>
      <c r="F143" s="134">
        <v>1171.5999999999999</v>
      </c>
      <c r="G143" s="134">
        <v>1</v>
      </c>
      <c r="H143" s="147">
        <v>1</v>
      </c>
      <c r="I143" s="134">
        <f t="shared" si="22"/>
        <v>1171.5999999999999</v>
      </c>
      <c r="J143" s="132">
        <f t="shared" si="21"/>
        <v>0.29615000000000002</v>
      </c>
      <c r="K143" s="131">
        <v>346.97</v>
      </c>
      <c r="L143" s="152"/>
    </row>
    <row r="144" spans="1:12" ht="45">
      <c r="A144" s="12" t="s">
        <v>145</v>
      </c>
      <c r="B144" s="5" t="s">
        <v>62</v>
      </c>
      <c r="C144" s="92"/>
      <c r="D144" s="92"/>
      <c r="E144" s="70"/>
      <c r="F144" s="134">
        <v>1171.5999999999999</v>
      </c>
      <c r="G144" s="134">
        <v>1</v>
      </c>
      <c r="H144" s="147">
        <v>1</v>
      </c>
      <c r="I144" s="134">
        <f t="shared" si="22"/>
        <v>1171.5999999999999</v>
      </c>
      <c r="J144" s="132">
        <f t="shared" si="21"/>
        <v>0.25139</v>
      </c>
      <c r="K144" s="131">
        <v>294.52999999999997</v>
      </c>
      <c r="L144" s="152"/>
    </row>
    <row r="145" spans="1:12" ht="41.25" customHeight="1">
      <c r="A145" s="12" t="s">
        <v>145</v>
      </c>
      <c r="B145" s="5" t="s">
        <v>63</v>
      </c>
      <c r="C145" s="92"/>
      <c r="D145" s="92"/>
      <c r="E145" s="70"/>
      <c r="F145" s="134">
        <v>1171.5999999999999</v>
      </c>
      <c r="G145" s="134">
        <v>1</v>
      </c>
      <c r="H145" s="147">
        <v>1</v>
      </c>
      <c r="I145" s="134">
        <f t="shared" si="22"/>
        <v>1171.5999999999999</v>
      </c>
      <c r="J145" s="132">
        <f t="shared" si="21"/>
        <v>0.40854000000000001</v>
      </c>
      <c r="K145" s="131">
        <v>478.65</v>
      </c>
      <c r="L145" s="152"/>
    </row>
    <row r="146" spans="1:12" ht="39.75" customHeight="1">
      <c r="A146" s="12" t="s">
        <v>145</v>
      </c>
      <c r="B146" s="5" t="s">
        <v>64</v>
      </c>
      <c r="C146" s="92"/>
      <c r="D146" s="92"/>
      <c r="E146" s="70"/>
      <c r="F146" s="134">
        <v>1171.5999999999999</v>
      </c>
      <c r="G146" s="134">
        <v>1</v>
      </c>
      <c r="H146" s="147">
        <v>1</v>
      </c>
      <c r="I146" s="134">
        <f t="shared" si="22"/>
        <v>1171.5999999999999</v>
      </c>
      <c r="J146" s="132">
        <f t="shared" si="21"/>
        <v>0.18751999999999999</v>
      </c>
      <c r="K146" s="131">
        <v>219.7</v>
      </c>
      <c r="L146" s="152"/>
    </row>
    <row r="147" spans="1:12" ht="39.75" customHeight="1">
      <c r="A147" s="12" t="s">
        <v>145</v>
      </c>
      <c r="B147" s="5" t="s">
        <v>65</v>
      </c>
      <c r="C147" s="92"/>
      <c r="D147" s="92"/>
      <c r="E147" s="70"/>
      <c r="F147" s="134">
        <v>1171.5999999999999</v>
      </c>
      <c r="G147" s="134">
        <v>1</v>
      </c>
      <c r="H147" s="147">
        <v>1</v>
      </c>
      <c r="I147" s="134">
        <f>ROUND(F147*H147,2)</f>
        <v>1171.5999999999999</v>
      </c>
      <c r="J147" s="132">
        <f>ROUND(K147/F147,5)</f>
        <v>0.41674</v>
      </c>
      <c r="K147" s="131">
        <v>488.25</v>
      </c>
      <c r="L147" s="152"/>
    </row>
    <row r="148" spans="1:12" ht="39.75" customHeight="1">
      <c r="A148" s="12" t="s">
        <v>145</v>
      </c>
      <c r="B148" s="5" t="s">
        <v>67</v>
      </c>
      <c r="C148" s="92"/>
      <c r="D148" s="92"/>
      <c r="E148" s="70"/>
      <c r="F148" s="134">
        <v>1171.5999999999999</v>
      </c>
      <c r="G148" s="134">
        <v>1</v>
      </c>
      <c r="H148" s="147">
        <v>1</v>
      </c>
      <c r="I148" s="134">
        <f t="shared" si="22"/>
        <v>1171.5999999999999</v>
      </c>
      <c r="J148" s="132">
        <f t="shared" si="21"/>
        <v>0.13754</v>
      </c>
      <c r="K148" s="131">
        <v>161.13999999999999</v>
      </c>
      <c r="L148" s="152"/>
    </row>
    <row r="149" spans="1:12" ht="39.75" customHeight="1">
      <c r="A149" s="12" t="s">
        <v>145</v>
      </c>
      <c r="B149" s="77" t="s">
        <v>56</v>
      </c>
      <c r="C149" s="92"/>
      <c r="D149" s="92"/>
      <c r="E149" s="76"/>
      <c r="F149" s="134">
        <v>1171.5999999999999</v>
      </c>
      <c r="G149" s="134">
        <v>1</v>
      </c>
      <c r="H149" s="147">
        <v>1</v>
      </c>
      <c r="I149" s="134">
        <f t="shared" ref="I149" si="23">ROUND(F149*H149,2)</f>
        <v>1171.5999999999999</v>
      </c>
      <c r="J149" s="132">
        <f t="shared" ref="J149" si="24">ROUND(K149/F149,5)</f>
        <v>0.51942999999999995</v>
      </c>
      <c r="K149" s="131">
        <v>608.55999999999995</v>
      </c>
      <c r="L149" s="152"/>
    </row>
    <row r="150" spans="1:12" ht="45">
      <c r="A150" s="12" t="s">
        <v>145</v>
      </c>
      <c r="B150" s="5" t="s">
        <v>70</v>
      </c>
      <c r="C150" s="92"/>
      <c r="D150" s="92"/>
      <c r="E150" s="70"/>
      <c r="F150" s="134">
        <v>1171.5999999999999</v>
      </c>
      <c r="G150" s="134">
        <v>1</v>
      </c>
      <c r="H150" s="147">
        <v>1</v>
      </c>
      <c r="I150" s="134">
        <f t="shared" si="22"/>
        <v>1171.5999999999999</v>
      </c>
      <c r="J150" s="132">
        <f t="shared" si="21"/>
        <v>0.27007999999999999</v>
      </c>
      <c r="K150" s="131">
        <v>316.42</v>
      </c>
      <c r="L150" s="152"/>
    </row>
    <row r="151" spans="1:12" ht="39.75" customHeight="1">
      <c r="A151" s="12" t="s">
        <v>145</v>
      </c>
      <c r="B151" s="5" t="s">
        <v>71</v>
      </c>
      <c r="C151" s="92"/>
      <c r="D151" s="92"/>
      <c r="E151" s="70"/>
      <c r="F151" s="134">
        <v>1171.5999999999999</v>
      </c>
      <c r="G151" s="134">
        <v>1</v>
      </c>
      <c r="H151" s="147">
        <v>1</v>
      </c>
      <c r="I151" s="134">
        <f t="shared" si="22"/>
        <v>1171.5999999999999</v>
      </c>
      <c r="J151" s="132">
        <f t="shared" si="21"/>
        <v>0.41746</v>
      </c>
      <c r="K151" s="131">
        <v>489.1</v>
      </c>
      <c r="L151" s="152"/>
    </row>
    <row r="152" spans="1:12" ht="45">
      <c r="A152" s="12" t="s">
        <v>145</v>
      </c>
      <c r="B152" s="5" t="s">
        <v>72</v>
      </c>
      <c r="C152" s="92"/>
      <c r="D152" s="92"/>
      <c r="E152" s="70"/>
      <c r="F152" s="134">
        <v>1171.5999999999999</v>
      </c>
      <c r="G152" s="134">
        <v>1</v>
      </c>
      <c r="H152" s="147">
        <v>1</v>
      </c>
      <c r="I152" s="134">
        <f t="shared" si="22"/>
        <v>1171.5999999999999</v>
      </c>
      <c r="J152" s="132">
        <f t="shared" si="21"/>
        <v>0.22106000000000001</v>
      </c>
      <c r="K152" s="131">
        <v>258.99</v>
      </c>
      <c r="L152" s="152"/>
    </row>
    <row r="153" spans="1:12" ht="45">
      <c r="A153" s="12" t="s">
        <v>145</v>
      </c>
      <c r="B153" s="106" t="s">
        <v>59</v>
      </c>
      <c r="C153" s="92"/>
      <c r="D153" s="92"/>
      <c r="E153" s="104"/>
      <c r="F153" s="134">
        <v>1171.5999999999999</v>
      </c>
      <c r="G153" s="134">
        <v>1</v>
      </c>
      <c r="H153" s="147">
        <v>1</v>
      </c>
      <c r="I153" s="134">
        <f t="shared" ref="I153" si="25">ROUND(F153*H153,2)</f>
        <v>1171.5999999999999</v>
      </c>
      <c r="J153" s="132">
        <f t="shared" ref="J153" si="26">ROUND(K153/F153,5)</f>
        <v>0.38440999999999997</v>
      </c>
      <c r="K153" s="131">
        <v>450.37</v>
      </c>
      <c r="L153" s="152"/>
    </row>
    <row r="154" spans="1:12" ht="37.5" customHeight="1">
      <c r="A154" s="12" t="s">
        <v>145</v>
      </c>
      <c r="B154" s="5" t="s">
        <v>74</v>
      </c>
      <c r="C154" s="92"/>
      <c r="D154" s="92"/>
      <c r="E154" s="70"/>
      <c r="F154" s="134">
        <v>1171.5999999999999</v>
      </c>
      <c r="G154" s="134">
        <v>1</v>
      </c>
      <c r="H154" s="147">
        <v>1</v>
      </c>
      <c r="I154" s="134">
        <f t="shared" si="22"/>
        <v>1171.5999999999999</v>
      </c>
      <c r="J154" s="132">
        <f t="shared" si="21"/>
        <v>0.32278000000000001</v>
      </c>
      <c r="K154" s="131">
        <v>378.17</v>
      </c>
      <c r="L154" s="152"/>
    </row>
    <row r="155" spans="1:12" ht="41.25" customHeight="1">
      <c r="A155" s="12" t="s">
        <v>145</v>
      </c>
      <c r="B155" s="5" t="s">
        <v>75</v>
      </c>
      <c r="C155" s="92"/>
      <c r="D155" s="92"/>
      <c r="E155" s="70"/>
      <c r="F155" s="134">
        <v>1171.5999999999999</v>
      </c>
      <c r="G155" s="134">
        <v>1</v>
      </c>
      <c r="H155" s="147">
        <v>1</v>
      </c>
      <c r="I155" s="134">
        <f t="shared" si="22"/>
        <v>1171.5999999999999</v>
      </c>
      <c r="J155" s="132">
        <f t="shared" si="21"/>
        <v>0.34194999999999998</v>
      </c>
      <c r="K155" s="131">
        <v>400.63</v>
      </c>
      <c r="L155" s="152"/>
    </row>
    <row r="156" spans="1:12" ht="84" customHeight="1">
      <c r="A156" s="25"/>
      <c r="B156" s="63" t="s">
        <v>11</v>
      </c>
      <c r="C156" s="86" t="s">
        <v>16</v>
      </c>
      <c r="D156" s="86" t="s">
        <v>20</v>
      </c>
      <c r="E156" s="31" t="s">
        <v>100</v>
      </c>
      <c r="F156" s="135">
        <v>1171.5999999999999</v>
      </c>
      <c r="G156" s="135"/>
      <c r="H156" s="135"/>
      <c r="I156" s="135"/>
      <c r="J156" s="136"/>
      <c r="K156" s="135"/>
    </row>
    <row r="157" spans="1:12" ht="41.25" customHeight="1">
      <c r="A157" s="12" t="s">
        <v>153</v>
      </c>
      <c r="B157" s="5" t="s">
        <v>49</v>
      </c>
      <c r="C157" s="92"/>
      <c r="D157" s="92"/>
      <c r="E157" s="70"/>
      <c r="F157" s="134">
        <v>1171.5999999999999</v>
      </c>
      <c r="G157" s="134">
        <v>1</v>
      </c>
      <c r="H157" s="147">
        <v>1</v>
      </c>
      <c r="I157" s="134">
        <f t="shared" ref="I157:I174" si="27">ROUND(F157*H157,2)</f>
        <v>1171.5999999999999</v>
      </c>
      <c r="J157" s="132">
        <f t="shared" si="21"/>
        <v>0.3604</v>
      </c>
      <c r="K157" s="131">
        <v>422.24</v>
      </c>
      <c r="L157" s="152"/>
    </row>
    <row r="158" spans="1:12" ht="45">
      <c r="A158" s="12" t="s">
        <v>153</v>
      </c>
      <c r="B158" s="6" t="s">
        <v>47</v>
      </c>
      <c r="C158" s="92"/>
      <c r="D158" s="92"/>
      <c r="E158" s="70"/>
      <c r="F158" s="134">
        <v>1171.5999999999999</v>
      </c>
      <c r="G158" s="134">
        <v>1</v>
      </c>
      <c r="H158" s="147">
        <v>1</v>
      </c>
      <c r="I158" s="134">
        <f t="shared" si="27"/>
        <v>1171.5999999999999</v>
      </c>
      <c r="J158" s="132">
        <f t="shared" si="21"/>
        <v>0.85834999999999995</v>
      </c>
      <c r="K158" s="131">
        <v>1005.64</v>
      </c>
      <c r="L158" s="152"/>
    </row>
    <row r="159" spans="1:12" ht="45">
      <c r="A159" s="12" t="s">
        <v>153</v>
      </c>
      <c r="B159" s="6" t="s">
        <v>48</v>
      </c>
      <c r="C159" s="92"/>
      <c r="D159" s="92"/>
      <c r="E159" s="70"/>
      <c r="F159" s="134">
        <v>1171.5999999999999</v>
      </c>
      <c r="G159" s="134">
        <v>1</v>
      </c>
      <c r="H159" s="147">
        <v>1</v>
      </c>
      <c r="I159" s="134">
        <f t="shared" si="27"/>
        <v>1171.5999999999999</v>
      </c>
      <c r="J159" s="132">
        <f t="shared" si="21"/>
        <v>0.85573999999999995</v>
      </c>
      <c r="K159" s="131">
        <v>1002.58</v>
      </c>
      <c r="L159" s="152"/>
    </row>
    <row r="160" spans="1:12" ht="45">
      <c r="A160" s="12" t="s">
        <v>153</v>
      </c>
      <c r="B160" s="5" t="s">
        <v>54</v>
      </c>
      <c r="C160" s="92"/>
      <c r="D160" s="92"/>
      <c r="E160" s="70"/>
      <c r="F160" s="134">
        <v>1171.5999999999999</v>
      </c>
      <c r="G160" s="134">
        <v>1</v>
      </c>
      <c r="H160" s="147">
        <v>1</v>
      </c>
      <c r="I160" s="134">
        <f t="shared" si="27"/>
        <v>1171.5999999999999</v>
      </c>
      <c r="J160" s="132">
        <f t="shared" si="21"/>
        <v>0.44366</v>
      </c>
      <c r="K160" s="131">
        <v>519.79</v>
      </c>
      <c r="L160" s="152"/>
    </row>
    <row r="161" spans="1:12" ht="37.5" customHeight="1">
      <c r="A161" s="12" t="s">
        <v>153</v>
      </c>
      <c r="B161" s="5" t="s">
        <v>56</v>
      </c>
      <c r="C161" s="92"/>
      <c r="D161" s="92"/>
      <c r="E161" s="70"/>
      <c r="F161" s="134">
        <v>1171.5999999999999</v>
      </c>
      <c r="G161" s="134">
        <v>1</v>
      </c>
      <c r="H161" s="147">
        <v>1</v>
      </c>
      <c r="I161" s="134">
        <f t="shared" si="27"/>
        <v>1171.5999999999999</v>
      </c>
      <c r="J161" s="132">
        <f t="shared" si="21"/>
        <v>0.64115</v>
      </c>
      <c r="K161" s="131">
        <v>751.17</v>
      </c>
      <c r="L161" s="152"/>
    </row>
    <row r="162" spans="1:12" ht="42" customHeight="1">
      <c r="A162" s="12" t="s">
        <v>153</v>
      </c>
      <c r="B162" s="5" t="s">
        <v>57</v>
      </c>
      <c r="C162" s="92"/>
      <c r="D162" s="92"/>
      <c r="E162" s="70"/>
      <c r="F162" s="134">
        <v>1171.5999999999999</v>
      </c>
      <c r="G162" s="134">
        <v>1</v>
      </c>
      <c r="H162" s="147">
        <v>1</v>
      </c>
      <c r="I162" s="134" t="e">
        <f>#REF!=ROUND(F162*H162,2)</f>
        <v>#REF!</v>
      </c>
      <c r="J162" s="132">
        <f t="shared" si="21"/>
        <v>0.32777000000000001</v>
      </c>
      <c r="K162" s="131">
        <v>384.02</v>
      </c>
      <c r="L162" s="152"/>
    </row>
    <row r="163" spans="1:12" ht="39" customHeight="1">
      <c r="A163" s="12" t="s">
        <v>153</v>
      </c>
      <c r="B163" s="5" t="s">
        <v>58</v>
      </c>
      <c r="C163" s="92"/>
      <c r="D163" s="92"/>
      <c r="E163" s="70"/>
      <c r="F163" s="134">
        <v>1171.5999999999999</v>
      </c>
      <c r="G163" s="134">
        <v>1</v>
      </c>
      <c r="H163" s="147">
        <v>1</v>
      </c>
      <c r="I163" s="134">
        <f t="shared" si="27"/>
        <v>1171.5999999999999</v>
      </c>
      <c r="J163" s="132">
        <f t="shared" si="21"/>
        <v>0.35770000000000002</v>
      </c>
      <c r="K163" s="131">
        <v>419.08</v>
      </c>
      <c r="L163" s="152"/>
    </row>
    <row r="164" spans="1:12" ht="39" customHeight="1">
      <c r="A164" s="12" t="s">
        <v>153</v>
      </c>
      <c r="B164" s="106" t="s">
        <v>60</v>
      </c>
      <c r="C164" s="92"/>
      <c r="D164" s="92"/>
      <c r="E164" s="104"/>
      <c r="F164" s="134">
        <v>1171.5999999999999</v>
      </c>
      <c r="G164" s="134">
        <v>1</v>
      </c>
      <c r="H164" s="147">
        <v>1</v>
      </c>
      <c r="I164" s="134">
        <f t="shared" ref="I164" si="28">ROUND(F164*H164,2)</f>
        <v>1171.5999999999999</v>
      </c>
      <c r="J164" s="132">
        <f t="shared" ref="J164" si="29">ROUND(K164/F164,5)</f>
        <v>0.29615000000000002</v>
      </c>
      <c r="K164" s="131">
        <v>346.97</v>
      </c>
      <c r="L164" s="152"/>
    </row>
    <row r="165" spans="1:12" ht="39" customHeight="1">
      <c r="A165" s="12" t="s">
        <v>153</v>
      </c>
      <c r="B165" s="5" t="s">
        <v>59</v>
      </c>
      <c r="C165" s="92"/>
      <c r="D165" s="92"/>
      <c r="E165" s="70"/>
      <c r="F165" s="134">
        <v>1171.5999999999999</v>
      </c>
      <c r="G165" s="134">
        <v>1</v>
      </c>
      <c r="H165" s="147">
        <v>1</v>
      </c>
      <c r="I165" s="134">
        <f>ROUND(F165*H165,2)</f>
        <v>1171.5999999999999</v>
      </c>
      <c r="J165" s="132">
        <f>ROUND(K165/F165,5)</f>
        <v>0.36465999999999998</v>
      </c>
      <c r="K165" s="131">
        <v>427.24</v>
      </c>
      <c r="L165" s="152"/>
    </row>
    <row r="166" spans="1:12" ht="45">
      <c r="A166" s="12" t="s">
        <v>153</v>
      </c>
      <c r="B166" s="5" t="s">
        <v>62</v>
      </c>
      <c r="C166" s="92"/>
      <c r="D166" s="92"/>
      <c r="E166" s="70"/>
      <c r="F166" s="134">
        <v>1171.5999999999999</v>
      </c>
      <c r="G166" s="134">
        <v>1</v>
      </c>
      <c r="H166" s="147">
        <v>1</v>
      </c>
      <c r="I166" s="134">
        <f t="shared" si="27"/>
        <v>1171.5999999999999</v>
      </c>
      <c r="J166" s="132">
        <f t="shared" si="21"/>
        <v>0.25650000000000001</v>
      </c>
      <c r="K166" s="131">
        <v>300.51</v>
      </c>
      <c r="L166" s="152"/>
    </row>
    <row r="167" spans="1:12" ht="40.5" customHeight="1">
      <c r="A167" s="12" t="s">
        <v>153</v>
      </c>
      <c r="B167" s="5" t="s">
        <v>64</v>
      </c>
      <c r="C167" s="92"/>
      <c r="D167" s="92"/>
      <c r="E167" s="70"/>
      <c r="F167" s="134">
        <v>1171.5999999999999</v>
      </c>
      <c r="G167" s="134">
        <v>1</v>
      </c>
      <c r="H167" s="147">
        <v>1</v>
      </c>
      <c r="I167" s="134">
        <f>ROUND(F167*H167,2)</f>
        <v>1171.5999999999999</v>
      </c>
      <c r="J167" s="132">
        <f>ROUND(K167/F167,5)</f>
        <v>0.18751999999999999</v>
      </c>
      <c r="K167" s="131">
        <v>219.7</v>
      </c>
      <c r="L167" s="152"/>
    </row>
    <row r="168" spans="1:12" ht="38.25" customHeight="1">
      <c r="A168" s="12" t="s">
        <v>153</v>
      </c>
      <c r="B168" s="5" t="s">
        <v>65</v>
      </c>
      <c r="C168" s="92"/>
      <c r="D168" s="92"/>
      <c r="E168" s="70"/>
      <c r="F168" s="134">
        <v>1171.5999999999999</v>
      </c>
      <c r="G168" s="134">
        <v>1</v>
      </c>
      <c r="H168" s="147">
        <v>1</v>
      </c>
      <c r="I168" s="134">
        <f t="shared" si="27"/>
        <v>1171.5999999999999</v>
      </c>
      <c r="J168" s="132">
        <f t="shared" si="21"/>
        <v>0.41672999999999999</v>
      </c>
      <c r="K168" s="131">
        <v>488.24</v>
      </c>
      <c r="L168" s="152"/>
    </row>
    <row r="169" spans="1:12" ht="36.75" customHeight="1">
      <c r="A169" s="12" t="s">
        <v>153</v>
      </c>
      <c r="B169" s="5" t="s">
        <v>66</v>
      </c>
      <c r="C169" s="92"/>
      <c r="D169" s="92"/>
      <c r="E169" s="70"/>
      <c r="F169" s="134">
        <v>1171.5999999999999</v>
      </c>
      <c r="G169" s="134">
        <v>1</v>
      </c>
      <c r="H169" s="147">
        <v>1</v>
      </c>
      <c r="I169" s="134">
        <f t="shared" si="27"/>
        <v>1171.5999999999999</v>
      </c>
      <c r="J169" s="132">
        <f t="shared" si="21"/>
        <v>0.36099999999999999</v>
      </c>
      <c r="K169" s="131">
        <v>422.95</v>
      </c>
      <c r="L169" s="152"/>
    </row>
    <row r="170" spans="1:12" ht="38.25" customHeight="1">
      <c r="A170" s="12" t="s">
        <v>153</v>
      </c>
      <c r="B170" s="5" t="s">
        <v>67</v>
      </c>
      <c r="C170" s="92"/>
      <c r="D170" s="92"/>
      <c r="E170" s="70"/>
      <c r="F170" s="134">
        <v>1171.5999999999999</v>
      </c>
      <c r="G170" s="134">
        <v>1</v>
      </c>
      <c r="H170" s="147">
        <v>1</v>
      </c>
      <c r="I170" s="134">
        <f t="shared" si="27"/>
        <v>1171.5999999999999</v>
      </c>
      <c r="J170" s="132">
        <f t="shared" si="21"/>
        <v>0.13754</v>
      </c>
      <c r="K170" s="131">
        <v>161.13999999999999</v>
      </c>
      <c r="L170" s="152"/>
    </row>
    <row r="171" spans="1:12" ht="40.5" customHeight="1">
      <c r="A171" s="12" t="s">
        <v>153</v>
      </c>
      <c r="B171" s="5" t="s">
        <v>69</v>
      </c>
      <c r="C171" s="92"/>
      <c r="D171" s="92"/>
      <c r="E171" s="70"/>
      <c r="F171" s="134">
        <v>1171.5999999999999</v>
      </c>
      <c r="G171" s="134">
        <v>1</v>
      </c>
      <c r="H171" s="147">
        <v>1</v>
      </c>
      <c r="I171" s="134">
        <f t="shared" si="27"/>
        <v>1171.5999999999999</v>
      </c>
      <c r="J171" s="132">
        <f t="shared" si="21"/>
        <v>0.22741</v>
      </c>
      <c r="K171" s="131">
        <v>266.43</v>
      </c>
      <c r="L171" s="152"/>
    </row>
    <row r="172" spans="1:12" ht="38.25" customHeight="1">
      <c r="A172" s="12" t="s">
        <v>153</v>
      </c>
      <c r="B172" s="5" t="s">
        <v>70</v>
      </c>
      <c r="C172" s="92"/>
      <c r="D172" s="92"/>
      <c r="E172" s="70"/>
      <c r="F172" s="134">
        <v>1171.5999999999999</v>
      </c>
      <c r="G172" s="134">
        <v>1</v>
      </c>
      <c r="H172" s="147">
        <v>1</v>
      </c>
      <c r="I172" s="134">
        <f t="shared" si="27"/>
        <v>1171.5999999999999</v>
      </c>
      <c r="J172" s="132">
        <f t="shared" si="21"/>
        <v>0.27007999999999999</v>
      </c>
      <c r="K172" s="131">
        <v>316.43</v>
      </c>
      <c r="L172" s="152"/>
    </row>
    <row r="173" spans="1:12" ht="39" customHeight="1">
      <c r="A173" s="12" t="s">
        <v>153</v>
      </c>
      <c r="B173" s="5" t="s">
        <v>74</v>
      </c>
      <c r="C173" s="92"/>
      <c r="D173" s="92"/>
      <c r="E173" s="70"/>
      <c r="F173" s="134">
        <v>1171.5999999999999</v>
      </c>
      <c r="G173" s="134">
        <v>1</v>
      </c>
      <c r="H173" s="147">
        <v>1</v>
      </c>
      <c r="I173" s="134">
        <f t="shared" si="27"/>
        <v>1171.5999999999999</v>
      </c>
      <c r="J173" s="132">
        <f t="shared" si="21"/>
        <v>0.32368000000000002</v>
      </c>
      <c r="K173" s="131">
        <v>379.22</v>
      </c>
      <c r="L173" s="152"/>
    </row>
    <row r="174" spans="1:12" ht="38.25" customHeight="1">
      <c r="A174" s="12" t="s">
        <v>153</v>
      </c>
      <c r="B174" s="5" t="s">
        <v>75</v>
      </c>
      <c r="C174" s="92"/>
      <c r="D174" s="92"/>
      <c r="E174" s="70"/>
      <c r="F174" s="134">
        <v>1171.5999999999999</v>
      </c>
      <c r="G174" s="134">
        <v>1</v>
      </c>
      <c r="H174" s="147">
        <v>1</v>
      </c>
      <c r="I174" s="134">
        <f t="shared" si="27"/>
        <v>1171.5999999999999</v>
      </c>
      <c r="J174" s="132">
        <f t="shared" si="21"/>
        <v>0.33138000000000001</v>
      </c>
      <c r="K174" s="131">
        <v>388.25</v>
      </c>
      <c r="L174" s="152"/>
    </row>
    <row r="175" spans="1:12" ht="83.25" customHeight="1">
      <c r="A175" s="25"/>
      <c r="B175" s="63" t="s">
        <v>11</v>
      </c>
      <c r="C175" s="86" t="s">
        <v>16</v>
      </c>
      <c r="D175" s="86" t="s">
        <v>21</v>
      </c>
      <c r="E175" s="31" t="s">
        <v>100</v>
      </c>
      <c r="F175" s="135">
        <f>F176</f>
        <v>2758.97</v>
      </c>
      <c r="G175" s="135"/>
      <c r="H175" s="135"/>
      <c r="I175" s="135"/>
      <c r="J175" s="136"/>
      <c r="K175" s="135"/>
    </row>
    <row r="176" spans="1:12" ht="56.25" customHeight="1">
      <c r="A176" s="12" t="s">
        <v>154</v>
      </c>
      <c r="B176" s="5" t="s">
        <v>79</v>
      </c>
      <c r="C176" s="92"/>
      <c r="D176" s="92"/>
      <c r="E176" s="70"/>
      <c r="F176" s="131">
        <v>2758.97</v>
      </c>
      <c r="G176" s="132">
        <v>1.2177</v>
      </c>
      <c r="H176" s="131">
        <v>1</v>
      </c>
      <c r="I176" s="131">
        <f>ROUND(F176*G176*H176,2)</f>
        <v>3359.6</v>
      </c>
      <c r="J176" s="132">
        <f>ROUND(K176/I176,4)</f>
        <v>1.0085999999999999</v>
      </c>
      <c r="K176" s="131">
        <v>3388.34</v>
      </c>
      <c r="L176" s="152"/>
    </row>
    <row r="177" spans="1:12" ht="81" customHeight="1">
      <c r="A177" s="26"/>
      <c r="B177" s="63" t="s">
        <v>11</v>
      </c>
      <c r="C177" s="86" t="s">
        <v>16</v>
      </c>
      <c r="D177" s="86" t="s">
        <v>22</v>
      </c>
      <c r="E177" s="31" t="s">
        <v>100</v>
      </c>
      <c r="F177" s="135">
        <v>807.8</v>
      </c>
      <c r="G177" s="135"/>
      <c r="H177" s="135"/>
      <c r="I177" s="135"/>
      <c r="J177" s="136"/>
      <c r="K177" s="135"/>
    </row>
    <row r="178" spans="1:12" ht="39.75" customHeight="1">
      <c r="A178" s="12" t="s">
        <v>155</v>
      </c>
      <c r="B178" s="5" t="s">
        <v>192</v>
      </c>
      <c r="C178" s="92"/>
      <c r="D178" s="92"/>
      <c r="E178" s="70"/>
      <c r="F178" s="131">
        <v>807.8</v>
      </c>
      <c r="G178" s="131">
        <v>1</v>
      </c>
      <c r="H178" s="131">
        <v>1</v>
      </c>
      <c r="I178" s="131">
        <v>807.8</v>
      </c>
      <c r="J178" s="132">
        <f>ROUND(K178/F178,5)</f>
        <v>0.45935999999999999</v>
      </c>
      <c r="K178" s="138">
        <v>371.07</v>
      </c>
      <c r="L178" s="152"/>
    </row>
    <row r="179" spans="1:12" ht="87" customHeight="1">
      <c r="A179" s="26"/>
      <c r="B179" s="63" t="s">
        <v>11</v>
      </c>
      <c r="C179" s="86" t="s">
        <v>16</v>
      </c>
      <c r="D179" s="86" t="s">
        <v>23</v>
      </c>
      <c r="E179" s="31"/>
      <c r="F179" s="135">
        <f>F180</f>
        <v>29.02</v>
      </c>
      <c r="G179" s="135"/>
      <c r="H179" s="135"/>
      <c r="I179" s="135"/>
      <c r="J179" s="136"/>
      <c r="K179" s="135"/>
    </row>
    <row r="180" spans="1:12" ht="40.5" customHeight="1">
      <c r="A180" s="71" t="s">
        <v>156</v>
      </c>
      <c r="B180" s="5" t="s">
        <v>49</v>
      </c>
      <c r="C180" s="92"/>
      <c r="D180" s="92"/>
      <c r="E180" s="70"/>
      <c r="F180" s="131">
        <v>29.02</v>
      </c>
      <c r="G180" s="131">
        <v>1</v>
      </c>
      <c r="H180" s="131">
        <v>1</v>
      </c>
      <c r="I180" s="131">
        <f>ROUND(F180*G180*H180,2)</f>
        <v>29.02</v>
      </c>
      <c r="J180" s="132">
        <f>ROUND(K180/I180,4)</f>
        <v>1.071</v>
      </c>
      <c r="K180" s="131">
        <v>31.08</v>
      </c>
      <c r="L180" s="152"/>
    </row>
    <row r="181" spans="1:12" ht="66.75" customHeight="1">
      <c r="A181" s="27"/>
      <c r="B181" s="63" t="s">
        <v>11</v>
      </c>
      <c r="C181" s="86" t="s">
        <v>24</v>
      </c>
      <c r="D181" s="86"/>
      <c r="E181" s="31" t="s">
        <v>99</v>
      </c>
      <c r="F181" s="128">
        <v>403.9</v>
      </c>
      <c r="G181" s="128"/>
      <c r="H181" s="128"/>
      <c r="I181" s="128"/>
      <c r="J181" s="136"/>
      <c r="K181" s="135"/>
    </row>
    <row r="182" spans="1:12" ht="39.75" customHeight="1">
      <c r="A182" s="71" t="s">
        <v>157</v>
      </c>
      <c r="B182" s="5" t="s">
        <v>52</v>
      </c>
      <c r="C182" s="93"/>
      <c r="D182" s="93"/>
      <c r="E182" s="72"/>
      <c r="F182" s="147">
        <v>403.9</v>
      </c>
      <c r="G182" s="147">
        <v>1</v>
      </c>
      <c r="H182" s="148">
        <v>1</v>
      </c>
      <c r="I182" s="147">
        <v>403.9</v>
      </c>
      <c r="J182" s="132">
        <f t="shared" ref="J182:J215" si="30">ROUND(K182/I182,4)</f>
        <v>1.7815000000000001</v>
      </c>
      <c r="K182" s="138">
        <v>719.54</v>
      </c>
      <c r="L182" s="152"/>
    </row>
    <row r="183" spans="1:12" ht="35.25" customHeight="1">
      <c r="A183" s="71" t="s">
        <v>157</v>
      </c>
      <c r="B183" s="5" t="s">
        <v>50</v>
      </c>
      <c r="C183" s="93"/>
      <c r="D183" s="93"/>
      <c r="E183" s="72"/>
      <c r="F183" s="147">
        <v>403.9</v>
      </c>
      <c r="G183" s="147">
        <v>1</v>
      </c>
      <c r="H183" s="148">
        <v>1</v>
      </c>
      <c r="I183" s="147">
        <v>403.9</v>
      </c>
      <c r="J183" s="132">
        <f t="shared" si="30"/>
        <v>2.2799</v>
      </c>
      <c r="K183" s="138">
        <v>920.85</v>
      </c>
      <c r="L183" s="152"/>
    </row>
    <row r="184" spans="1:12" ht="40.5" customHeight="1">
      <c r="A184" s="71" t="s">
        <v>157</v>
      </c>
      <c r="B184" s="5" t="s">
        <v>45</v>
      </c>
      <c r="C184" s="92"/>
      <c r="D184" s="92"/>
      <c r="E184" s="70"/>
      <c r="F184" s="148">
        <v>403.9</v>
      </c>
      <c r="G184" s="147">
        <v>1.1907000000000001</v>
      </c>
      <c r="H184" s="148">
        <v>1</v>
      </c>
      <c r="I184" s="148">
        <f>ROUND(F184*G184*H184,1)</f>
        <v>480.9</v>
      </c>
      <c r="J184" s="132">
        <f t="shared" si="30"/>
        <v>0.65229999999999999</v>
      </c>
      <c r="K184" s="149">
        <v>313.7</v>
      </c>
      <c r="L184" s="152"/>
    </row>
    <row r="185" spans="1:12" ht="37.5" customHeight="1">
      <c r="A185" s="71" t="s">
        <v>157</v>
      </c>
      <c r="B185" s="5" t="s">
        <v>46</v>
      </c>
      <c r="C185" s="92"/>
      <c r="D185" s="92"/>
      <c r="E185" s="70"/>
      <c r="F185" s="148">
        <v>403.9</v>
      </c>
      <c r="G185" s="147">
        <v>1</v>
      </c>
      <c r="H185" s="148">
        <v>1</v>
      </c>
      <c r="I185" s="148">
        <v>403.9</v>
      </c>
      <c r="J185" s="132">
        <f t="shared" si="30"/>
        <v>0.99350000000000005</v>
      </c>
      <c r="K185" s="138">
        <v>401.28</v>
      </c>
      <c r="L185" s="152"/>
    </row>
    <row r="186" spans="1:12" ht="42.75" customHeight="1">
      <c r="A186" s="71" t="s">
        <v>157</v>
      </c>
      <c r="B186" s="5" t="s">
        <v>49</v>
      </c>
      <c r="C186" s="92"/>
      <c r="D186" s="92"/>
      <c r="E186" s="70"/>
      <c r="F186" s="148">
        <v>403.9</v>
      </c>
      <c r="G186" s="147">
        <v>1</v>
      </c>
      <c r="H186" s="148">
        <v>1</v>
      </c>
      <c r="I186" s="148">
        <v>403.9</v>
      </c>
      <c r="J186" s="132">
        <f t="shared" si="30"/>
        <v>0.41870000000000002</v>
      </c>
      <c r="K186" s="149">
        <v>169.1</v>
      </c>
      <c r="L186" s="152"/>
    </row>
    <row r="187" spans="1:12" ht="39" customHeight="1">
      <c r="A187" s="71" t="s">
        <v>157</v>
      </c>
      <c r="B187" s="5" t="s">
        <v>61</v>
      </c>
      <c r="C187" s="92"/>
      <c r="D187" s="92"/>
      <c r="E187" s="70"/>
      <c r="F187" s="148">
        <v>403.9</v>
      </c>
      <c r="G187" s="147">
        <v>1.181</v>
      </c>
      <c r="H187" s="148">
        <v>1</v>
      </c>
      <c r="I187" s="148">
        <f>ROUND(F187*G187*H187,1)</f>
        <v>477</v>
      </c>
      <c r="J187" s="132">
        <f t="shared" si="30"/>
        <v>0.94279999999999997</v>
      </c>
      <c r="K187" s="149">
        <v>449.72</v>
      </c>
      <c r="L187" s="152"/>
    </row>
    <row r="188" spans="1:12" ht="40.5" customHeight="1">
      <c r="A188" s="71" t="s">
        <v>157</v>
      </c>
      <c r="B188" s="5" t="s">
        <v>79</v>
      </c>
      <c r="C188" s="92"/>
      <c r="D188" s="92"/>
      <c r="E188" s="70"/>
      <c r="F188" s="148">
        <v>403.9</v>
      </c>
      <c r="G188" s="132">
        <v>3.1280000000000001</v>
      </c>
      <c r="H188" s="148">
        <v>1</v>
      </c>
      <c r="I188" s="148">
        <f>ROUND(F188*G188*H188,2)</f>
        <v>1263.4000000000001</v>
      </c>
      <c r="J188" s="132">
        <f t="shared" si="30"/>
        <v>1.0525</v>
      </c>
      <c r="K188" s="149">
        <v>1329.69</v>
      </c>
      <c r="L188" s="152"/>
    </row>
    <row r="189" spans="1:12" ht="38.25" customHeight="1">
      <c r="A189" s="71" t="s">
        <v>157</v>
      </c>
      <c r="B189" s="5" t="s">
        <v>81</v>
      </c>
      <c r="C189" s="92"/>
      <c r="D189" s="92"/>
      <c r="E189" s="70"/>
      <c r="F189" s="148">
        <v>403.9</v>
      </c>
      <c r="G189" s="147">
        <v>1</v>
      </c>
      <c r="H189" s="148">
        <v>1</v>
      </c>
      <c r="I189" s="148">
        <v>403.9</v>
      </c>
      <c r="J189" s="132">
        <f t="shared" si="30"/>
        <v>0.98009999999999997</v>
      </c>
      <c r="K189" s="149">
        <v>395.85</v>
      </c>
      <c r="L189" s="152"/>
    </row>
    <row r="190" spans="1:12" s="28" customFormat="1" ht="37.5" customHeight="1">
      <c r="A190" s="71" t="s">
        <v>157</v>
      </c>
      <c r="B190" s="50" t="s">
        <v>86</v>
      </c>
      <c r="C190" s="93"/>
      <c r="D190" s="93"/>
      <c r="E190" s="72"/>
      <c r="F190" s="147">
        <v>403.9</v>
      </c>
      <c r="G190" s="147">
        <v>1</v>
      </c>
      <c r="H190" s="148">
        <v>1</v>
      </c>
      <c r="I190" s="147">
        <v>403.9</v>
      </c>
      <c r="J190" s="132">
        <f t="shared" si="30"/>
        <v>0.71460000000000001</v>
      </c>
      <c r="K190" s="138">
        <v>288.63</v>
      </c>
      <c r="L190" s="152"/>
    </row>
    <row r="191" spans="1:12" ht="36.75" customHeight="1">
      <c r="A191" s="71" t="s">
        <v>157</v>
      </c>
      <c r="B191" s="5" t="s">
        <v>192</v>
      </c>
      <c r="C191" s="92"/>
      <c r="D191" s="92"/>
      <c r="E191" s="70"/>
      <c r="F191" s="148">
        <v>403.9</v>
      </c>
      <c r="G191" s="147">
        <v>1</v>
      </c>
      <c r="H191" s="148">
        <v>1</v>
      </c>
      <c r="I191" s="148">
        <v>403.9</v>
      </c>
      <c r="J191" s="132">
        <f t="shared" si="30"/>
        <v>0.46800000000000003</v>
      </c>
      <c r="K191" s="149">
        <v>189.03</v>
      </c>
      <c r="L191" s="152"/>
    </row>
    <row r="192" spans="1:12" ht="38.25" customHeight="1">
      <c r="A192" s="71" t="s">
        <v>157</v>
      </c>
      <c r="B192" s="5" t="s">
        <v>80</v>
      </c>
      <c r="C192" s="92"/>
      <c r="D192" s="92"/>
      <c r="E192" s="70"/>
      <c r="F192" s="148">
        <v>403.9</v>
      </c>
      <c r="G192" s="147">
        <v>1</v>
      </c>
      <c r="H192" s="148">
        <v>1</v>
      </c>
      <c r="I192" s="148">
        <v>403.9</v>
      </c>
      <c r="J192" s="132">
        <f t="shared" si="30"/>
        <v>1.2746</v>
      </c>
      <c r="K192" s="149">
        <v>514.83000000000004</v>
      </c>
      <c r="L192" s="152"/>
    </row>
    <row r="193" spans="1:12" ht="34.5" customHeight="1">
      <c r="A193" s="71" t="s">
        <v>157</v>
      </c>
      <c r="B193" s="6" t="s">
        <v>47</v>
      </c>
      <c r="C193" s="92"/>
      <c r="D193" s="92"/>
      <c r="E193" s="70"/>
      <c r="F193" s="148">
        <v>403.9</v>
      </c>
      <c r="G193" s="147">
        <v>1</v>
      </c>
      <c r="H193" s="148">
        <v>1</v>
      </c>
      <c r="I193" s="148">
        <v>403.9</v>
      </c>
      <c r="J193" s="132">
        <f t="shared" si="30"/>
        <v>0.95489999999999997</v>
      </c>
      <c r="K193" s="149">
        <v>385.68</v>
      </c>
      <c r="L193" s="152"/>
    </row>
    <row r="194" spans="1:12" ht="37.5" customHeight="1">
      <c r="A194" s="71" t="s">
        <v>157</v>
      </c>
      <c r="B194" s="6" t="s">
        <v>48</v>
      </c>
      <c r="C194" s="92"/>
      <c r="D194" s="92"/>
      <c r="E194" s="70"/>
      <c r="F194" s="148">
        <v>403.9</v>
      </c>
      <c r="G194" s="147">
        <v>1</v>
      </c>
      <c r="H194" s="148">
        <v>1</v>
      </c>
      <c r="I194" s="148">
        <v>403.9</v>
      </c>
      <c r="J194" s="132">
        <f t="shared" si="30"/>
        <v>0.9073</v>
      </c>
      <c r="K194" s="149">
        <v>366.46</v>
      </c>
      <c r="L194" s="152"/>
    </row>
    <row r="195" spans="1:12" ht="32.25" customHeight="1">
      <c r="A195" s="71" t="s">
        <v>157</v>
      </c>
      <c r="B195" s="5" t="s">
        <v>54</v>
      </c>
      <c r="C195" s="92"/>
      <c r="D195" s="92"/>
      <c r="E195" s="70"/>
      <c r="F195" s="148">
        <v>403.9</v>
      </c>
      <c r="G195" s="147">
        <v>1</v>
      </c>
      <c r="H195" s="148">
        <v>1</v>
      </c>
      <c r="I195" s="148">
        <v>403.9</v>
      </c>
      <c r="J195" s="132">
        <f t="shared" si="30"/>
        <v>0.54190000000000005</v>
      </c>
      <c r="K195" s="149">
        <v>218.86</v>
      </c>
      <c r="L195" s="152"/>
    </row>
    <row r="196" spans="1:12" ht="35.25" customHeight="1">
      <c r="A196" s="71" t="s">
        <v>157</v>
      </c>
      <c r="B196" s="5" t="s">
        <v>55</v>
      </c>
      <c r="C196" s="92"/>
      <c r="D196" s="92"/>
      <c r="E196" s="70"/>
      <c r="F196" s="148">
        <v>403.9</v>
      </c>
      <c r="G196" s="147">
        <v>1</v>
      </c>
      <c r="H196" s="148">
        <v>1</v>
      </c>
      <c r="I196" s="148">
        <v>403.9</v>
      </c>
      <c r="J196" s="132">
        <f t="shared" si="30"/>
        <v>0.57140000000000002</v>
      </c>
      <c r="K196" s="149">
        <v>230.78</v>
      </c>
      <c r="L196" s="152"/>
    </row>
    <row r="197" spans="1:12" ht="36" customHeight="1">
      <c r="A197" s="71" t="s">
        <v>157</v>
      </c>
      <c r="B197" s="5" t="s">
        <v>56</v>
      </c>
      <c r="C197" s="92"/>
      <c r="D197" s="92"/>
      <c r="E197" s="70"/>
      <c r="F197" s="148">
        <v>403.9</v>
      </c>
      <c r="G197" s="147">
        <v>1</v>
      </c>
      <c r="H197" s="148">
        <v>1</v>
      </c>
      <c r="I197" s="148">
        <v>403.9</v>
      </c>
      <c r="J197" s="132">
        <f t="shared" si="30"/>
        <v>1.0963000000000001</v>
      </c>
      <c r="K197" s="149">
        <v>442.81</v>
      </c>
      <c r="L197" s="152"/>
    </row>
    <row r="198" spans="1:12" ht="35.25" customHeight="1">
      <c r="A198" s="71" t="s">
        <v>157</v>
      </c>
      <c r="B198" s="5" t="s">
        <v>57</v>
      </c>
      <c r="C198" s="92"/>
      <c r="D198" s="92"/>
      <c r="E198" s="70"/>
      <c r="F198" s="148">
        <v>403.9</v>
      </c>
      <c r="G198" s="147">
        <v>1</v>
      </c>
      <c r="H198" s="148">
        <v>1</v>
      </c>
      <c r="I198" s="148">
        <v>403.9</v>
      </c>
      <c r="J198" s="132">
        <f t="shared" si="30"/>
        <v>0.45129999999999998</v>
      </c>
      <c r="K198" s="149">
        <v>182.3</v>
      </c>
      <c r="L198" s="152"/>
    </row>
    <row r="199" spans="1:12" ht="28.5" customHeight="1">
      <c r="A199" s="71" t="s">
        <v>157</v>
      </c>
      <c r="B199" s="5" t="s">
        <v>58</v>
      </c>
      <c r="C199" s="92"/>
      <c r="D199" s="92"/>
      <c r="E199" s="70"/>
      <c r="F199" s="148">
        <v>403.9</v>
      </c>
      <c r="G199" s="147">
        <v>1</v>
      </c>
      <c r="H199" s="148">
        <v>1</v>
      </c>
      <c r="I199" s="148">
        <v>403.9</v>
      </c>
      <c r="J199" s="132">
        <f t="shared" si="30"/>
        <v>0.47470000000000001</v>
      </c>
      <c r="K199" s="149">
        <v>191.75</v>
      </c>
      <c r="L199" s="152"/>
    </row>
    <row r="200" spans="1:12" ht="36.75" customHeight="1">
      <c r="A200" s="71" t="s">
        <v>157</v>
      </c>
      <c r="B200" s="5" t="s">
        <v>59</v>
      </c>
      <c r="C200" s="92"/>
      <c r="D200" s="92"/>
      <c r="E200" s="70"/>
      <c r="F200" s="148">
        <v>403.9</v>
      </c>
      <c r="G200" s="147">
        <v>1</v>
      </c>
      <c r="H200" s="148">
        <v>1</v>
      </c>
      <c r="I200" s="148">
        <v>403.9</v>
      </c>
      <c r="J200" s="132">
        <f t="shared" si="30"/>
        <v>0.55049999999999999</v>
      </c>
      <c r="K200" s="149">
        <v>222.36</v>
      </c>
      <c r="L200" s="152"/>
    </row>
    <row r="201" spans="1:12" ht="38.25" customHeight="1">
      <c r="A201" s="71" t="s">
        <v>157</v>
      </c>
      <c r="B201" s="5" t="s">
        <v>60</v>
      </c>
      <c r="C201" s="92"/>
      <c r="D201" s="92"/>
      <c r="E201" s="70"/>
      <c r="F201" s="148">
        <v>403.9</v>
      </c>
      <c r="G201" s="147">
        <v>1</v>
      </c>
      <c r="H201" s="148">
        <v>1</v>
      </c>
      <c r="I201" s="148">
        <v>403.9</v>
      </c>
      <c r="J201" s="132">
        <f t="shared" si="30"/>
        <v>0.55410000000000004</v>
      </c>
      <c r="K201" s="149">
        <v>223.79</v>
      </c>
      <c r="L201" s="152"/>
    </row>
    <row r="202" spans="1:12" ht="33" customHeight="1">
      <c r="A202" s="71" t="s">
        <v>157</v>
      </c>
      <c r="B202" s="5" t="s">
        <v>62</v>
      </c>
      <c r="C202" s="92"/>
      <c r="D202" s="92"/>
      <c r="E202" s="70"/>
      <c r="F202" s="148">
        <v>403.9</v>
      </c>
      <c r="G202" s="147">
        <v>1</v>
      </c>
      <c r="H202" s="148">
        <v>1</v>
      </c>
      <c r="I202" s="148">
        <v>403.9</v>
      </c>
      <c r="J202" s="132">
        <f t="shared" si="30"/>
        <v>0.51749999999999996</v>
      </c>
      <c r="K202" s="149">
        <v>209.03</v>
      </c>
      <c r="L202" s="152"/>
    </row>
    <row r="203" spans="1:12" ht="34.5" customHeight="1">
      <c r="A203" s="71" t="s">
        <v>157</v>
      </c>
      <c r="B203" s="5" t="s">
        <v>63</v>
      </c>
      <c r="C203" s="92"/>
      <c r="D203" s="92"/>
      <c r="E203" s="70"/>
      <c r="F203" s="148">
        <v>403.9</v>
      </c>
      <c r="G203" s="147">
        <v>1</v>
      </c>
      <c r="H203" s="148">
        <v>1</v>
      </c>
      <c r="I203" s="148">
        <v>403.9</v>
      </c>
      <c r="J203" s="132">
        <f t="shared" si="30"/>
        <v>0.51970000000000005</v>
      </c>
      <c r="K203" s="149">
        <v>209.9</v>
      </c>
      <c r="L203" s="152"/>
    </row>
    <row r="204" spans="1:12" ht="34.5" customHeight="1">
      <c r="A204" s="71" t="s">
        <v>157</v>
      </c>
      <c r="B204" s="5" t="s">
        <v>64</v>
      </c>
      <c r="C204" s="92"/>
      <c r="D204" s="92"/>
      <c r="E204" s="70"/>
      <c r="F204" s="148">
        <v>403.9</v>
      </c>
      <c r="G204" s="147">
        <v>1</v>
      </c>
      <c r="H204" s="148">
        <v>1</v>
      </c>
      <c r="I204" s="148">
        <v>403.9</v>
      </c>
      <c r="J204" s="132">
        <f t="shared" si="30"/>
        <v>0.25569999999999998</v>
      </c>
      <c r="K204" s="149">
        <v>103.29</v>
      </c>
      <c r="L204" s="152"/>
    </row>
    <row r="205" spans="1:12" ht="33.75" customHeight="1">
      <c r="A205" s="71" t="s">
        <v>157</v>
      </c>
      <c r="B205" s="5" t="s">
        <v>65</v>
      </c>
      <c r="C205" s="92"/>
      <c r="D205" s="92"/>
      <c r="E205" s="70"/>
      <c r="F205" s="148">
        <v>403.9</v>
      </c>
      <c r="G205" s="147">
        <v>1</v>
      </c>
      <c r="H205" s="148">
        <v>1</v>
      </c>
      <c r="I205" s="148">
        <v>403.9</v>
      </c>
      <c r="J205" s="132">
        <f t="shared" si="30"/>
        <v>0.59140000000000004</v>
      </c>
      <c r="K205" s="149">
        <v>238.87</v>
      </c>
      <c r="L205" s="152"/>
    </row>
    <row r="206" spans="1:12" ht="32.25" customHeight="1">
      <c r="A206" s="71" t="s">
        <v>157</v>
      </c>
      <c r="B206" s="5" t="s">
        <v>66</v>
      </c>
      <c r="C206" s="92"/>
      <c r="D206" s="92"/>
      <c r="E206" s="70"/>
      <c r="F206" s="148">
        <v>403.9</v>
      </c>
      <c r="G206" s="147">
        <v>1</v>
      </c>
      <c r="H206" s="148">
        <v>1</v>
      </c>
      <c r="I206" s="148">
        <v>403.9</v>
      </c>
      <c r="J206" s="132">
        <f t="shared" si="30"/>
        <v>0.52880000000000005</v>
      </c>
      <c r="K206" s="149">
        <v>213.6</v>
      </c>
      <c r="L206" s="152"/>
    </row>
    <row r="207" spans="1:12" ht="38.25" customHeight="1">
      <c r="A207" s="71" t="s">
        <v>157</v>
      </c>
      <c r="B207" s="5" t="s">
        <v>67</v>
      </c>
      <c r="C207" s="92"/>
      <c r="D207" s="92"/>
      <c r="E207" s="70"/>
      <c r="F207" s="148">
        <v>403.9</v>
      </c>
      <c r="G207" s="147">
        <v>1</v>
      </c>
      <c r="H207" s="148">
        <v>1</v>
      </c>
      <c r="I207" s="148">
        <v>403.9</v>
      </c>
      <c r="J207" s="132">
        <f t="shared" si="30"/>
        <v>0.18060000000000001</v>
      </c>
      <c r="K207" s="149">
        <v>72.94</v>
      </c>
      <c r="L207" s="152"/>
    </row>
    <row r="208" spans="1:12" ht="28.5" customHeight="1">
      <c r="A208" s="71" t="s">
        <v>157</v>
      </c>
      <c r="B208" s="5" t="s">
        <v>68</v>
      </c>
      <c r="C208" s="92"/>
      <c r="D208" s="92"/>
      <c r="E208" s="70"/>
      <c r="F208" s="148">
        <v>403.9</v>
      </c>
      <c r="G208" s="147">
        <v>1</v>
      </c>
      <c r="H208" s="148">
        <v>1</v>
      </c>
      <c r="I208" s="148">
        <v>403.9</v>
      </c>
      <c r="J208" s="132">
        <f t="shared" si="30"/>
        <v>0.44829999999999998</v>
      </c>
      <c r="K208" s="149">
        <v>181.06</v>
      </c>
      <c r="L208" s="152"/>
    </row>
    <row r="209" spans="1:12" ht="33.75" customHeight="1">
      <c r="A209" s="71" t="s">
        <v>157</v>
      </c>
      <c r="B209" s="5" t="s">
        <v>69</v>
      </c>
      <c r="C209" s="92"/>
      <c r="D209" s="92"/>
      <c r="E209" s="70"/>
      <c r="F209" s="148">
        <v>403.9</v>
      </c>
      <c r="G209" s="147">
        <v>1</v>
      </c>
      <c r="H209" s="148">
        <v>1</v>
      </c>
      <c r="I209" s="148">
        <v>403.9</v>
      </c>
      <c r="J209" s="132">
        <f t="shared" si="30"/>
        <v>0.36559999999999998</v>
      </c>
      <c r="K209" s="149">
        <v>147.66</v>
      </c>
      <c r="L209" s="152"/>
    </row>
    <row r="210" spans="1:12" ht="34.5" customHeight="1">
      <c r="A210" s="71" t="s">
        <v>157</v>
      </c>
      <c r="B210" s="5" t="s">
        <v>70</v>
      </c>
      <c r="C210" s="92"/>
      <c r="D210" s="92"/>
      <c r="E210" s="70"/>
      <c r="F210" s="148">
        <v>403.9</v>
      </c>
      <c r="G210" s="147">
        <v>1</v>
      </c>
      <c r="H210" s="148">
        <v>1</v>
      </c>
      <c r="I210" s="148">
        <v>403.9</v>
      </c>
      <c r="J210" s="132">
        <f t="shared" si="30"/>
        <v>0.37659999999999999</v>
      </c>
      <c r="K210" s="149">
        <v>152.12</v>
      </c>
      <c r="L210" s="152"/>
    </row>
    <row r="211" spans="1:12" ht="35.25" customHeight="1">
      <c r="A211" s="71" t="s">
        <v>157</v>
      </c>
      <c r="B211" s="5" t="s">
        <v>71</v>
      </c>
      <c r="C211" s="92"/>
      <c r="D211" s="92"/>
      <c r="E211" s="70"/>
      <c r="F211" s="148">
        <v>403.9</v>
      </c>
      <c r="G211" s="147">
        <v>1</v>
      </c>
      <c r="H211" s="148">
        <v>1</v>
      </c>
      <c r="I211" s="148">
        <v>403.9</v>
      </c>
      <c r="J211" s="132">
        <f t="shared" si="30"/>
        <v>0.58199999999999996</v>
      </c>
      <c r="K211" s="149">
        <v>235.08</v>
      </c>
      <c r="L211" s="152"/>
    </row>
    <row r="212" spans="1:12" ht="39" customHeight="1">
      <c r="A212" s="71" t="s">
        <v>157</v>
      </c>
      <c r="B212" s="5" t="s">
        <v>72</v>
      </c>
      <c r="C212" s="92"/>
      <c r="D212" s="92"/>
      <c r="E212" s="70"/>
      <c r="F212" s="148">
        <v>403.9</v>
      </c>
      <c r="G212" s="147">
        <v>1</v>
      </c>
      <c r="H212" s="148">
        <v>1</v>
      </c>
      <c r="I212" s="148">
        <v>403.9</v>
      </c>
      <c r="J212" s="132">
        <f t="shared" si="30"/>
        <v>0.30530000000000002</v>
      </c>
      <c r="K212" s="149">
        <v>123.3</v>
      </c>
      <c r="L212" s="152"/>
    </row>
    <row r="213" spans="1:12" ht="36.75" customHeight="1">
      <c r="A213" s="71" t="s">
        <v>157</v>
      </c>
      <c r="B213" s="5" t="s">
        <v>73</v>
      </c>
      <c r="C213" s="92"/>
      <c r="D213" s="92"/>
      <c r="E213" s="70"/>
      <c r="F213" s="148">
        <v>403.9</v>
      </c>
      <c r="G213" s="147">
        <v>1</v>
      </c>
      <c r="H213" s="148">
        <v>1</v>
      </c>
      <c r="I213" s="148">
        <v>403.9</v>
      </c>
      <c r="J213" s="132">
        <f t="shared" si="30"/>
        <v>0.94469999999999998</v>
      </c>
      <c r="K213" s="149">
        <v>381.56</v>
      </c>
      <c r="L213" s="152"/>
    </row>
    <row r="214" spans="1:12" ht="38.25" customHeight="1">
      <c r="A214" s="71" t="s">
        <v>157</v>
      </c>
      <c r="B214" s="5" t="s">
        <v>74</v>
      </c>
      <c r="C214" s="92"/>
      <c r="D214" s="92"/>
      <c r="E214" s="70"/>
      <c r="F214" s="148">
        <v>403.9</v>
      </c>
      <c r="G214" s="147">
        <v>1</v>
      </c>
      <c r="H214" s="148">
        <v>1</v>
      </c>
      <c r="I214" s="148">
        <v>403.9</v>
      </c>
      <c r="J214" s="132">
        <f t="shared" si="30"/>
        <v>0.45739999999999997</v>
      </c>
      <c r="K214" s="149">
        <v>184.75</v>
      </c>
      <c r="L214" s="152"/>
    </row>
    <row r="215" spans="1:12" ht="42" customHeight="1">
      <c r="A215" s="71" t="s">
        <v>157</v>
      </c>
      <c r="B215" s="5" t="s">
        <v>75</v>
      </c>
      <c r="C215" s="92"/>
      <c r="D215" s="92"/>
      <c r="E215" s="70"/>
      <c r="F215" s="148">
        <v>403.9</v>
      </c>
      <c r="G215" s="147">
        <v>1</v>
      </c>
      <c r="H215" s="148">
        <v>1</v>
      </c>
      <c r="I215" s="148">
        <v>403.9</v>
      </c>
      <c r="J215" s="132">
        <f t="shared" si="30"/>
        <v>0.44069999999999998</v>
      </c>
      <c r="K215" s="149">
        <v>177.99</v>
      </c>
      <c r="L215" s="152"/>
    </row>
    <row r="216" spans="1:12" ht="41.25" customHeight="1">
      <c r="A216" s="25"/>
      <c r="B216" s="29" t="s">
        <v>104</v>
      </c>
      <c r="C216" s="94"/>
      <c r="D216" s="86" t="s">
        <v>193</v>
      </c>
      <c r="E216" s="31" t="s">
        <v>99</v>
      </c>
      <c r="F216" s="135">
        <v>403.9</v>
      </c>
      <c r="G216" s="135"/>
      <c r="H216" s="135"/>
      <c r="I216" s="135"/>
      <c r="J216" s="136"/>
      <c r="K216" s="135"/>
    </row>
    <row r="217" spans="1:12" ht="45">
      <c r="A217" s="12" t="s">
        <v>120</v>
      </c>
      <c r="B217" s="5" t="s">
        <v>51</v>
      </c>
      <c r="C217" s="95"/>
      <c r="D217" s="88"/>
      <c r="E217" s="68"/>
      <c r="F217" s="131">
        <v>403.9</v>
      </c>
      <c r="G217" s="131">
        <v>1</v>
      </c>
      <c r="H217" s="131">
        <v>1</v>
      </c>
      <c r="I217" s="131">
        <f>ROUND(F217*G217*H217,2)</f>
        <v>403.9</v>
      </c>
      <c r="J217" s="132">
        <f>ROUND(K217/I217,5)</f>
        <v>0.27446999999999999</v>
      </c>
      <c r="K217" s="131">
        <v>110.86</v>
      </c>
      <c r="L217" s="152"/>
    </row>
    <row r="218" spans="1:12" ht="35.25" customHeight="1">
      <c r="A218" s="12" t="s">
        <v>120</v>
      </c>
      <c r="B218" s="5" t="s">
        <v>50</v>
      </c>
      <c r="C218" s="95"/>
      <c r="D218" s="88"/>
      <c r="E218" s="68"/>
      <c r="F218" s="131">
        <v>403.9</v>
      </c>
      <c r="G218" s="131">
        <v>1</v>
      </c>
      <c r="H218" s="131">
        <v>1</v>
      </c>
      <c r="I218" s="131">
        <f>ROUND(F218*G218*H218,2)</f>
        <v>403.9</v>
      </c>
      <c r="J218" s="132">
        <f t="shared" ref="J218:J221" si="31">ROUND(K218/I218,5)</f>
        <v>2.27264</v>
      </c>
      <c r="K218" s="131">
        <v>917.92</v>
      </c>
      <c r="L218" s="152"/>
    </row>
    <row r="219" spans="1:12" ht="36" customHeight="1">
      <c r="A219" s="12" t="s">
        <v>120</v>
      </c>
      <c r="B219" s="5" t="s">
        <v>50</v>
      </c>
      <c r="C219" s="95"/>
      <c r="D219" s="88"/>
      <c r="E219" s="68"/>
      <c r="F219" s="131">
        <v>403.9</v>
      </c>
      <c r="G219" s="131">
        <v>1</v>
      </c>
      <c r="H219" s="131">
        <v>1</v>
      </c>
      <c r="I219" s="131">
        <f>ROUND(F219*G219*H219,2)</f>
        <v>403.9</v>
      </c>
      <c r="J219" s="132">
        <f t="shared" si="31"/>
        <v>2.83555</v>
      </c>
      <c r="K219" s="131">
        <v>1145.28</v>
      </c>
      <c r="L219" s="152"/>
    </row>
    <row r="220" spans="1:12" ht="40.5" customHeight="1">
      <c r="A220" s="12" t="s">
        <v>120</v>
      </c>
      <c r="B220" s="5" t="s">
        <v>52</v>
      </c>
      <c r="C220" s="95"/>
      <c r="D220" s="88"/>
      <c r="E220" s="68"/>
      <c r="F220" s="131">
        <v>403.9</v>
      </c>
      <c r="G220" s="131">
        <v>1</v>
      </c>
      <c r="H220" s="131">
        <v>1</v>
      </c>
      <c r="I220" s="131">
        <f>ROUND(F220*G220*H220,2)</f>
        <v>403.9</v>
      </c>
      <c r="J220" s="132">
        <f t="shared" si="31"/>
        <v>1.7565</v>
      </c>
      <c r="K220" s="131">
        <v>709.45</v>
      </c>
      <c r="L220" s="152"/>
    </row>
    <row r="221" spans="1:12" ht="45">
      <c r="A221" s="12" t="s">
        <v>120</v>
      </c>
      <c r="B221" s="5" t="s">
        <v>53</v>
      </c>
      <c r="C221" s="95"/>
      <c r="D221" s="88"/>
      <c r="E221" s="68"/>
      <c r="F221" s="131">
        <v>403.9</v>
      </c>
      <c r="G221" s="131">
        <v>1</v>
      </c>
      <c r="H221" s="131">
        <v>1</v>
      </c>
      <c r="I221" s="131">
        <f>ROUND(F221*G221*H221,2)</f>
        <v>403.9</v>
      </c>
      <c r="J221" s="132">
        <f t="shared" si="31"/>
        <v>0.24234</v>
      </c>
      <c r="K221" s="131">
        <v>97.88</v>
      </c>
      <c r="L221" s="152"/>
    </row>
    <row r="222" spans="1:12" ht="96" customHeight="1">
      <c r="A222" s="30"/>
      <c r="B222" s="29" t="s">
        <v>25</v>
      </c>
      <c r="C222" s="86"/>
      <c r="D222" s="86" t="s">
        <v>26</v>
      </c>
      <c r="E222" s="32" t="s">
        <v>103</v>
      </c>
      <c r="F222" s="128">
        <v>10786.53</v>
      </c>
      <c r="G222" s="128"/>
      <c r="H222" s="128"/>
      <c r="I222" s="128"/>
      <c r="J222" s="136"/>
      <c r="K222" s="135"/>
    </row>
    <row r="223" spans="1:12" ht="41.25" customHeight="1">
      <c r="A223" s="71" t="s">
        <v>158</v>
      </c>
      <c r="B223" s="5" t="s">
        <v>61</v>
      </c>
      <c r="C223" s="87"/>
      <c r="D223" s="88"/>
      <c r="E223" s="68"/>
      <c r="F223" s="134">
        <v>10786.53</v>
      </c>
      <c r="G223" s="131">
        <v>1</v>
      </c>
      <c r="H223" s="131">
        <v>1</v>
      </c>
      <c r="I223" s="134">
        <v>10786.53</v>
      </c>
      <c r="J223" s="132">
        <f>ROUND(K223/F223,5)</f>
        <v>0.65256000000000003</v>
      </c>
      <c r="K223" s="131">
        <v>7038.83</v>
      </c>
      <c r="L223" s="152"/>
    </row>
    <row r="224" spans="1:12" ht="42" customHeight="1">
      <c r="A224" s="71" t="s">
        <v>158</v>
      </c>
      <c r="B224" s="5" t="s">
        <v>52</v>
      </c>
      <c r="C224" s="87"/>
      <c r="D224" s="88"/>
      <c r="E224" s="68"/>
      <c r="F224" s="134">
        <v>10786.53</v>
      </c>
      <c r="G224" s="131">
        <v>1</v>
      </c>
      <c r="H224" s="131">
        <v>1</v>
      </c>
      <c r="I224" s="134">
        <v>10786.53</v>
      </c>
      <c r="J224" s="132">
        <f t="shared" ref="J224:J267" si="32">ROUND(K224/F224,5)</f>
        <v>0.76868000000000003</v>
      </c>
      <c r="K224" s="131">
        <v>8291.3700000000008</v>
      </c>
      <c r="L224" s="152"/>
    </row>
    <row r="225" spans="1:12" ht="25.5" customHeight="1">
      <c r="A225" s="71" t="s">
        <v>158</v>
      </c>
      <c r="B225" s="5" t="s">
        <v>50</v>
      </c>
      <c r="C225" s="87"/>
      <c r="D225" s="88"/>
      <c r="E225" s="68"/>
      <c r="F225" s="134">
        <v>10786.53</v>
      </c>
      <c r="G225" s="131">
        <v>1</v>
      </c>
      <c r="H225" s="131">
        <v>1</v>
      </c>
      <c r="I225" s="134">
        <v>10786.53</v>
      </c>
      <c r="J225" s="132">
        <f t="shared" si="32"/>
        <v>1.1709099999999999</v>
      </c>
      <c r="K225" s="131">
        <v>12630.04</v>
      </c>
      <c r="L225" s="152"/>
    </row>
    <row r="226" spans="1:12" ht="39.75" customHeight="1">
      <c r="A226" s="71" t="s">
        <v>158</v>
      </c>
      <c r="B226" s="6" t="s">
        <v>47</v>
      </c>
      <c r="C226" s="87"/>
      <c r="D226" s="88"/>
      <c r="E226" s="68"/>
      <c r="F226" s="131">
        <v>909.75</v>
      </c>
      <c r="G226" s="131">
        <v>1</v>
      </c>
      <c r="H226" s="131">
        <v>1</v>
      </c>
      <c r="I226" s="131">
        <f t="shared" ref="I226:I246" si="33">ROUND(F226*G226*H226,2)</f>
        <v>909.75</v>
      </c>
      <c r="J226" s="132">
        <f t="shared" si="32"/>
        <v>0.51180000000000003</v>
      </c>
      <c r="K226" s="131">
        <v>465.61</v>
      </c>
      <c r="L226" s="152"/>
    </row>
    <row r="227" spans="1:12" ht="45">
      <c r="A227" s="71" t="s">
        <v>158</v>
      </c>
      <c r="B227" s="6" t="s">
        <v>48</v>
      </c>
      <c r="C227" s="87"/>
      <c r="D227" s="88"/>
      <c r="E227" s="68"/>
      <c r="F227" s="131">
        <v>909.75</v>
      </c>
      <c r="G227" s="131">
        <v>1</v>
      </c>
      <c r="H227" s="131">
        <v>1</v>
      </c>
      <c r="I227" s="131">
        <f t="shared" si="33"/>
        <v>909.75</v>
      </c>
      <c r="J227" s="132">
        <f t="shared" si="32"/>
        <v>0.57608999999999999</v>
      </c>
      <c r="K227" s="131">
        <v>524.1</v>
      </c>
      <c r="L227" s="152"/>
    </row>
    <row r="228" spans="1:12" ht="38.25" customHeight="1">
      <c r="A228" s="71" t="s">
        <v>158</v>
      </c>
      <c r="B228" s="5" t="s">
        <v>82</v>
      </c>
      <c r="C228" s="87"/>
      <c r="D228" s="88"/>
      <c r="E228" s="68"/>
      <c r="F228" s="131">
        <v>909.75</v>
      </c>
      <c r="G228" s="131">
        <v>1</v>
      </c>
      <c r="H228" s="131">
        <v>1</v>
      </c>
      <c r="I228" s="131">
        <f t="shared" si="33"/>
        <v>909.75</v>
      </c>
      <c r="J228" s="132">
        <f t="shared" si="32"/>
        <v>1.01416</v>
      </c>
      <c r="K228" s="131">
        <v>922.63</v>
      </c>
      <c r="L228" s="152"/>
    </row>
    <row r="229" spans="1:12" ht="45">
      <c r="A229" s="71" t="s">
        <v>158</v>
      </c>
      <c r="B229" s="5" t="s">
        <v>54</v>
      </c>
      <c r="C229" s="87"/>
      <c r="D229" s="88"/>
      <c r="E229" s="68"/>
      <c r="F229" s="131">
        <v>909.75</v>
      </c>
      <c r="G229" s="131">
        <v>1</v>
      </c>
      <c r="H229" s="131">
        <v>1</v>
      </c>
      <c r="I229" s="131">
        <f t="shared" si="33"/>
        <v>909.75</v>
      </c>
      <c r="J229" s="132">
        <f t="shared" si="32"/>
        <v>0.40777000000000002</v>
      </c>
      <c r="K229" s="131">
        <v>370.97</v>
      </c>
      <c r="L229" s="152"/>
    </row>
    <row r="230" spans="1:12" ht="40.5" customHeight="1">
      <c r="A230" s="71" t="s">
        <v>158</v>
      </c>
      <c r="B230" s="5" t="s">
        <v>55</v>
      </c>
      <c r="C230" s="87"/>
      <c r="D230" s="88"/>
      <c r="E230" s="68"/>
      <c r="F230" s="131">
        <v>909.75</v>
      </c>
      <c r="G230" s="131">
        <v>1</v>
      </c>
      <c r="H230" s="131">
        <v>1</v>
      </c>
      <c r="I230" s="131">
        <f t="shared" si="33"/>
        <v>909.75</v>
      </c>
      <c r="J230" s="132">
        <f t="shared" si="32"/>
        <v>1.7096800000000001</v>
      </c>
      <c r="K230" s="131">
        <v>1555.38</v>
      </c>
      <c r="L230" s="152"/>
    </row>
    <row r="231" spans="1:12" ht="45">
      <c r="A231" s="71" t="s">
        <v>158</v>
      </c>
      <c r="B231" s="5" t="s">
        <v>56</v>
      </c>
      <c r="C231" s="87"/>
      <c r="D231" s="88"/>
      <c r="E231" s="68"/>
      <c r="F231" s="131">
        <v>909.75</v>
      </c>
      <c r="G231" s="131">
        <v>1</v>
      </c>
      <c r="H231" s="131">
        <v>1</v>
      </c>
      <c r="I231" s="131">
        <f t="shared" si="33"/>
        <v>909.75</v>
      </c>
      <c r="J231" s="132">
        <f t="shared" si="32"/>
        <v>0.85143999999999997</v>
      </c>
      <c r="K231" s="131">
        <v>774.6</v>
      </c>
      <c r="L231" s="152"/>
    </row>
    <row r="232" spans="1:12" ht="45">
      <c r="A232" s="71" t="s">
        <v>158</v>
      </c>
      <c r="B232" s="5" t="s">
        <v>83</v>
      </c>
      <c r="C232" s="87"/>
      <c r="D232" s="88"/>
      <c r="E232" s="68"/>
      <c r="F232" s="131">
        <v>909.75</v>
      </c>
      <c r="G232" s="131">
        <v>1</v>
      </c>
      <c r="H232" s="131">
        <v>1</v>
      </c>
      <c r="I232" s="131">
        <f t="shared" si="33"/>
        <v>909.75</v>
      </c>
      <c r="J232" s="132">
        <f t="shared" si="32"/>
        <v>0.79617000000000004</v>
      </c>
      <c r="K232" s="131">
        <v>724.32</v>
      </c>
      <c r="L232" s="152"/>
    </row>
    <row r="233" spans="1:12" ht="45">
      <c r="A233" s="71" t="s">
        <v>158</v>
      </c>
      <c r="B233" s="5" t="s">
        <v>57</v>
      </c>
      <c r="C233" s="87"/>
      <c r="D233" s="88"/>
      <c r="E233" s="68"/>
      <c r="F233" s="131">
        <v>909.75</v>
      </c>
      <c r="G233" s="131">
        <v>1</v>
      </c>
      <c r="H233" s="131">
        <v>1</v>
      </c>
      <c r="I233" s="131">
        <f t="shared" si="33"/>
        <v>909.75</v>
      </c>
      <c r="J233" s="132">
        <f t="shared" si="32"/>
        <v>0.44335999999999998</v>
      </c>
      <c r="K233" s="131">
        <v>403.35</v>
      </c>
      <c r="L233" s="152"/>
    </row>
    <row r="234" spans="1:12" ht="45">
      <c r="A234" s="71" t="s">
        <v>158</v>
      </c>
      <c r="B234" s="5" t="s">
        <v>58</v>
      </c>
      <c r="C234" s="87"/>
      <c r="D234" s="88"/>
      <c r="E234" s="68"/>
      <c r="F234" s="131">
        <v>909.75</v>
      </c>
      <c r="G234" s="131">
        <v>1</v>
      </c>
      <c r="H234" s="131">
        <v>1</v>
      </c>
      <c r="I234" s="131">
        <f t="shared" si="33"/>
        <v>909.75</v>
      </c>
      <c r="J234" s="132">
        <f t="shared" si="32"/>
        <v>0.58557000000000003</v>
      </c>
      <c r="K234" s="131">
        <v>532.72</v>
      </c>
      <c r="L234" s="152"/>
    </row>
    <row r="235" spans="1:12" ht="45">
      <c r="A235" s="71" t="s">
        <v>158</v>
      </c>
      <c r="B235" s="5" t="s">
        <v>59</v>
      </c>
      <c r="C235" s="87"/>
      <c r="D235" s="88"/>
      <c r="E235" s="68"/>
      <c r="F235" s="131">
        <v>909.75</v>
      </c>
      <c r="G235" s="131">
        <v>1</v>
      </c>
      <c r="H235" s="131">
        <v>1</v>
      </c>
      <c r="I235" s="131">
        <f t="shared" si="33"/>
        <v>909.75</v>
      </c>
      <c r="J235" s="132">
        <f t="shared" si="32"/>
        <v>0.44544</v>
      </c>
      <c r="K235" s="131">
        <v>405.24</v>
      </c>
      <c r="L235" s="152"/>
    </row>
    <row r="236" spans="1:12" ht="45">
      <c r="A236" s="71" t="s">
        <v>158</v>
      </c>
      <c r="B236" s="5" t="s">
        <v>63</v>
      </c>
      <c r="C236" s="87"/>
      <c r="D236" s="88"/>
      <c r="E236" s="68"/>
      <c r="F236" s="131">
        <v>909.75</v>
      </c>
      <c r="G236" s="131">
        <v>1</v>
      </c>
      <c r="H236" s="131">
        <v>1</v>
      </c>
      <c r="I236" s="131">
        <f t="shared" si="33"/>
        <v>909.75</v>
      </c>
      <c r="J236" s="132">
        <f t="shared" si="32"/>
        <v>0.52573000000000003</v>
      </c>
      <c r="K236" s="131">
        <v>478.28</v>
      </c>
      <c r="L236" s="152"/>
    </row>
    <row r="237" spans="1:12" ht="45">
      <c r="A237" s="71" t="s">
        <v>158</v>
      </c>
      <c r="B237" s="5" t="s">
        <v>64</v>
      </c>
      <c r="C237" s="87"/>
      <c r="D237" s="88"/>
      <c r="E237" s="68"/>
      <c r="F237" s="131">
        <v>909.75</v>
      </c>
      <c r="G237" s="131">
        <v>1</v>
      </c>
      <c r="H237" s="131">
        <v>1</v>
      </c>
      <c r="I237" s="131">
        <f t="shared" si="33"/>
        <v>909.75</v>
      </c>
      <c r="J237" s="132">
        <f t="shared" si="32"/>
        <v>0.92810000000000004</v>
      </c>
      <c r="K237" s="131">
        <v>844.34</v>
      </c>
      <c r="L237" s="152"/>
    </row>
    <row r="238" spans="1:12" ht="45">
      <c r="A238" s="71" t="s">
        <v>158</v>
      </c>
      <c r="B238" s="5" t="s">
        <v>65</v>
      </c>
      <c r="C238" s="87"/>
      <c r="D238" s="88"/>
      <c r="E238" s="68"/>
      <c r="F238" s="131">
        <v>909.75</v>
      </c>
      <c r="G238" s="131">
        <v>1</v>
      </c>
      <c r="H238" s="131">
        <v>1</v>
      </c>
      <c r="I238" s="131">
        <f t="shared" si="33"/>
        <v>909.75</v>
      </c>
      <c r="J238" s="132">
        <f t="shared" si="32"/>
        <v>0.44497999999999999</v>
      </c>
      <c r="K238" s="131">
        <v>404.82</v>
      </c>
      <c r="L238" s="152"/>
    </row>
    <row r="239" spans="1:12" ht="45">
      <c r="A239" s="71" t="s">
        <v>158</v>
      </c>
      <c r="B239" s="5" t="s">
        <v>66</v>
      </c>
      <c r="C239" s="87"/>
      <c r="D239" s="88"/>
      <c r="E239" s="68"/>
      <c r="F239" s="131">
        <v>909.75</v>
      </c>
      <c r="G239" s="131">
        <v>1</v>
      </c>
      <c r="H239" s="131">
        <v>1</v>
      </c>
      <c r="I239" s="131">
        <f t="shared" si="33"/>
        <v>909.75</v>
      </c>
      <c r="J239" s="132">
        <f t="shared" si="32"/>
        <v>0.56735999999999998</v>
      </c>
      <c r="K239" s="131">
        <v>516.16</v>
      </c>
      <c r="L239" s="152"/>
    </row>
    <row r="240" spans="1:12" ht="42.75" customHeight="1">
      <c r="A240" s="71" t="s">
        <v>158</v>
      </c>
      <c r="B240" s="5" t="s">
        <v>68</v>
      </c>
      <c r="C240" s="87"/>
      <c r="D240" s="88"/>
      <c r="E240" s="68"/>
      <c r="F240" s="131">
        <v>909.75</v>
      </c>
      <c r="G240" s="131">
        <v>1</v>
      </c>
      <c r="H240" s="131">
        <v>1</v>
      </c>
      <c r="I240" s="131">
        <f t="shared" si="33"/>
        <v>909.75</v>
      </c>
      <c r="J240" s="132">
        <f t="shared" si="32"/>
        <v>2.8620999999999999</v>
      </c>
      <c r="K240" s="138">
        <v>2603.8000000000002</v>
      </c>
      <c r="L240" s="152"/>
    </row>
    <row r="241" spans="1:12" ht="45">
      <c r="A241" s="71" t="s">
        <v>158</v>
      </c>
      <c r="B241" s="5" t="s">
        <v>69</v>
      </c>
      <c r="C241" s="87"/>
      <c r="D241" s="88"/>
      <c r="E241" s="68"/>
      <c r="F241" s="131">
        <v>909.75</v>
      </c>
      <c r="G241" s="131">
        <v>1</v>
      </c>
      <c r="H241" s="131">
        <v>1</v>
      </c>
      <c r="I241" s="131">
        <f t="shared" si="33"/>
        <v>909.75</v>
      </c>
      <c r="J241" s="132">
        <f t="shared" si="32"/>
        <v>0.44329000000000002</v>
      </c>
      <c r="K241" s="131">
        <v>403.28</v>
      </c>
      <c r="L241" s="152"/>
    </row>
    <row r="242" spans="1:12" ht="45">
      <c r="A242" s="71" t="s">
        <v>158</v>
      </c>
      <c r="B242" s="5" t="s">
        <v>70</v>
      </c>
      <c r="C242" s="87"/>
      <c r="D242" s="88"/>
      <c r="E242" s="68"/>
      <c r="F242" s="131">
        <v>909.75</v>
      </c>
      <c r="G242" s="131">
        <v>1</v>
      </c>
      <c r="H242" s="131">
        <v>1</v>
      </c>
      <c r="I242" s="131">
        <f t="shared" si="33"/>
        <v>909.75</v>
      </c>
      <c r="J242" s="132">
        <f t="shared" si="32"/>
        <v>0.44851999999999997</v>
      </c>
      <c r="K242" s="131">
        <v>408.04</v>
      </c>
      <c r="L242" s="152"/>
    </row>
    <row r="243" spans="1:12" ht="33.75" customHeight="1">
      <c r="A243" s="71" t="s">
        <v>158</v>
      </c>
      <c r="B243" s="5" t="s">
        <v>84</v>
      </c>
      <c r="C243" s="87"/>
      <c r="D243" s="88"/>
      <c r="E243" s="68"/>
      <c r="F243" s="131">
        <v>909.75</v>
      </c>
      <c r="G243" s="131">
        <v>1</v>
      </c>
      <c r="H243" s="131">
        <v>1</v>
      </c>
      <c r="I243" s="131">
        <f t="shared" si="33"/>
        <v>909.75</v>
      </c>
      <c r="J243" s="132">
        <f t="shared" si="32"/>
        <v>0.45008999999999999</v>
      </c>
      <c r="K243" s="131">
        <v>409.47</v>
      </c>
      <c r="L243" s="152"/>
    </row>
    <row r="244" spans="1:12" ht="45">
      <c r="A244" s="71" t="s">
        <v>158</v>
      </c>
      <c r="B244" s="5" t="s">
        <v>72</v>
      </c>
      <c r="C244" s="87"/>
      <c r="D244" s="88"/>
      <c r="E244" s="68"/>
      <c r="F244" s="131">
        <v>909.75</v>
      </c>
      <c r="G244" s="131">
        <v>1</v>
      </c>
      <c r="H244" s="131">
        <v>1</v>
      </c>
      <c r="I244" s="131">
        <f t="shared" si="33"/>
        <v>909.75</v>
      </c>
      <c r="J244" s="132">
        <f t="shared" si="32"/>
        <v>0.77263000000000004</v>
      </c>
      <c r="K244" s="131">
        <v>702.9</v>
      </c>
      <c r="L244" s="152"/>
    </row>
    <row r="245" spans="1:12" ht="45">
      <c r="A245" s="71" t="s">
        <v>158</v>
      </c>
      <c r="B245" s="5" t="s">
        <v>73</v>
      </c>
      <c r="C245" s="87"/>
      <c r="D245" s="88"/>
      <c r="E245" s="68"/>
      <c r="F245" s="131">
        <v>909.75</v>
      </c>
      <c r="G245" s="131">
        <v>1</v>
      </c>
      <c r="H245" s="131">
        <v>1</v>
      </c>
      <c r="I245" s="131">
        <f t="shared" si="33"/>
        <v>909.75</v>
      </c>
      <c r="J245" s="132">
        <f t="shared" si="32"/>
        <v>0.44821</v>
      </c>
      <c r="K245" s="131">
        <v>407.76</v>
      </c>
      <c r="L245" s="152"/>
    </row>
    <row r="246" spans="1:12" ht="45">
      <c r="A246" s="71" t="s">
        <v>158</v>
      </c>
      <c r="B246" s="5" t="s">
        <v>75</v>
      </c>
      <c r="C246" s="87"/>
      <c r="D246" s="88"/>
      <c r="E246" s="68"/>
      <c r="F246" s="131">
        <v>909.75</v>
      </c>
      <c r="G246" s="131">
        <v>1</v>
      </c>
      <c r="H246" s="131">
        <v>1</v>
      </c>
      <c r="I246" s="131">
        <f t="shared" si="33"/>
        <v>909.75</v>
      </c>
      <c r="J246" s="132">
        <f t="shared" si="32"/>
        <v>0.69681000000000004</v>
      </c>
      <c r="K246" s="131">
        <v>633.91999999999996</v>
      </c>
      <c r="L246" s="152"/>
    </row>
    <row r="247" spans="1:12" s="19" customFormat="1" ht="63.75" customHeight="1">
      <c r="A247" s="34"/>
      <c r="B247" s="29" t="s">
        <v>104</v>
      </c>
      <c r="C247" s="94"/>
      <c r="D247" s="86" t="s">
        <v>26</v>
      </c>
      <c r="E247" s="31" t="s">
        <v>102</v>
      </c>
      <c r="F247" s="135">
        <v>909.75</v>
      </c>
      <c r="G247" s="135"/>
      <c r="H247" s="135"/>
      <c r="I247" s="135"/>
      <c r="J247" s="136"/>
      <c r="K247" s="135"/>
    </row>
    <row r="248" spans="1:12" ht="35.25" customHeight="1">
      <c r="A248" s="12" t="s">
        <v>120</v>
      </c>
      <c r="B248" s="6" t="s">
        <v>47</v>
      </c>
      <c r="C248" s="95"/>
      <c r="D248" s="88"/>
      <c r="E248" s="68"/>
      <c r="F248" s="131">
        <v>909.75</v>
      </c>
      <c r="G248" s="131">
        <v>1</v>
      </c>
      <c r="H248" s="131">
        <v>1</v>
      </c>
      <c r="I248" s="131">
        <f t="shared" ref="I248:I267" si="34">ROUND(F248*G248*H248,2)</f>
        <v>909.75</v>
      </c>
      <c r="J248" s="132">
        <f t="shared" si="32"/>
        <v>0.51107000000000002</v>
      </c>
      <c r="K248" s="131">
        <v>464.95</v>
      </c>
      <c r="L248" s="152"/>
    </row>
    <row r="249" spans="1:12" ht="35.25" customHeight="1">
      <c r="A249" s="12" t="s">
        <v>120</v>
      </c>
      <c r="B249" s="6" t="s">
        <v>48</v>
      </c>
      <c r="C249" s="95"/>
      <c r="D249" s="88"/>
      <c r="E249" s="68"/>
      <c r="F249" s="131">
        <v>909.75</v>
      </c>
      <c r="G249" s="131">
        <v>1</v>
      </c>
      <c r="H249" s="131">
        <v>1</v>
      </c>
      <c r="I249" s="131">
        <f t="shared" si="34"/>
        <v>909.75</v>
      </c>
      <c r="J249" s="132">
        <f t="shared" si="32"/>
        <v>0.57609999999999995</v>
      </c>
      <c r="K249" s="131">
        <v>524.11</v>
      </c>
      <c r="L249" s="152"/>
    </row>
    <row r="250" spans="1:12" ht="39" customHeight="1">
      <c r="A250" s="12" t="s">
        <v>120</v>
      </c>
      <c r="B250" s="5" t="s">
        <v>82</v>
      </c>
      <c r="C250" s="95"/>
      <c r="D250" s="88"/>
      <c r="E250" s="68"/>
      <c r="F250" s="131">
        <v>909.75</v>
      </c>
      <c r="G250" s="131">
        <v>1</v>
      </c>
      <c r="H250" s="131">
        <v>1</v>
      </c>
      <c r="I250" s="131">
        <f t="shared" si="34"/>
        <v>909.75</v>
      </c>
      <c r="J250" s="132">
        <f t="shared" si="32"/>
        <v>1.0553399999999999</v>
      </c>
      <c r="K250" s="131">
        <v>960.1</v>
      </c>
      <c r="L250" s="152"/>
    </row>
    <row r="251" spans="1:12" ht="33.75" customHeight="1">
      <c r="A251" s="12" t="s">
        <v>120</v>
      </c>
      <c r="B251" s="5" t="s">
        <v>54</v>
      </c>
      <c r="C251" s="95"/>
      <c r="D251" s="88"/>
      <c r="E251" s="68"/>
      <c r="F251" s="131">
        <v>909.75</v>
      </c>
      <c r="G251" s="131">
        <v>1</v>
      </c>
      <c r="H251" s="131">
        <v>1</v>
      </c>
      <c r="I251" s="131">
        <f t="shared" si="34"/>
        <v>909.75</v>
      </c>
      <c r="J251" s="132">
        <f t="shared" si="32"/>
        <v>0.40777000000000002</v>
      </c>
      <c r="K251" s="131">
        <v>370.97</v>
      </c>
      <c r="L251" s="152"/>
    </row>
    <row r="252" spans="1:12" ht="35.25" customHeight="1">
      <c r="A252" s="12" t="s">
        <v>120</v>
      </c>
      <c r="B252" s="5" t="s">
        <v>55</v>
      </c>
      <c r="C252" s="95"/>
      <c r="D252" s="88"/>
      <c r="E252" s="68"/>
      <c r="F252" s="131">
        <v>909.75</v>
      </c>
      <c r="G252" s="131">
        <v>1</v>
      </c>
      <c r="H252" s="131">
        <v>1</v>
      </c>
      <c r="I252" s="131">
        <f t="shared" si="34"/>
        <v>909.75</v>
      </c>
      <c r="J252" s="132">
        <f t="shared" si="32"/>
        <v>1.81786</v>
      </c>
      <c r="K252" s="138">
        <v>1653.8</v>
      </c>
      <c r="L252" s="152"/>
    </row>
    <row r="253" spans="1:12" ht="34.5" customHeight="1">
      <c r="A253" s="12" t="s">
        <v>120</v>
      </c>
      <c r="B253" s="5" t="s">
        <v>56</v>
      </c>
      <c r="C253" s="95"/>
      <c r="D253" s="88"/>
      <c r="E253" s="68"/>
      <c r="F253" s="131">
        <v>909.75</v>
      </c>
      <c r="G253" s="131">
        <v>1</v>
      </c>
      <c r="H253" s="131">
        <v>1</v>
      </c>
      <c r="I253" s="131">
        <f t="shared" si="34"/>
        <v>909.75</v>
      </c>
      <c r="J253" s="132">
        <f t="shared" si="32"/>
        <v>0.87128000000000005</v>
      </c>
      <c r="K253" s="131">
        <v>792.65</v>
      </c>
      <c r="L253" s="152"/>
    </row>
    <row r="254" spans="1:12" ht="36" customHeight="1">
      <c r="A254" s="12" t="s">
        <v>120</v>
      </c>
      <c r="B254" s="5" t="s">
        <v>83</v>
      </c>
      <c r="C254" s="95"/>
      <c r="D254" s="88"/>
      <c r="E254" s="68"/>
      <c r="F254" s="131">
        <v>909.75</v>
      </c>
      <c r="G254" s="131">
        <v>1</v>
      </c>
      <c r="H254" s="131">
        <v>1</v>
      </c>
      <c r="I254" s="131">
        <f t="shared" si="34"/>
        <v>909.75</v>
      </c>
      <c r="J254" s="132">
        <f t="shared" si="32"/>
        <v>0.72133999999999998</v>
      </c>
      <c r="K254" s="131">
        <v>656.24</v>
      </c>
      <c r="L254" s="152"/>
    </row>
    <row r="255" spans="1:12" ht="38.25" customHeight="1">
      <c r="A255" s="12" t="s">
        <v>120</v>
      </c>
      <c r="B255" s="5" t="s">
        <v>57</v>
      </c>
      <c r="C255" s="95"/>
      <c r="D255" s="88"/>
      <c r="E255" s="68"/>
      <c r="F255" s="131">
        <v>909.75</v>
      </c>
      <c r="G255" s="131">
        <v>1</v>
      </c>
      <c r="H255" s="131">
        <v>1</v>
      </c>
      <c r="I255" s="131">
        <f t="shared" si="34"/>
        <v>909.75</v>
      </c>
      <c r="J255" s="132">
        <f t="shared" si="32"/>
        <v>0.46716000000000002</v>
      </c>
      <c r="K255" s="131">
        <v>425</v>
      </c>
      <c r="L255" s="152"/>
    </row>
    <row r="256" spans="1:12" ht="35.25" customHeight="1">
      <c r="A256" s="12" t="s">
        <v>120</v>
      </c>
      <c r="B256" s="5" t="s">
        <v>58</v>
      </c>
      <c r="C256" s="95"/>
      <c r="D256" s="88"/>
      <c r="E256" s="68"/>
      <c r="F256" s="131">
        <v>909.75</v>
      </c>
      <c r="G256" s="131">
        <v>1</v>
      </c>
      <c r="H256" s="131">
        <v>1</v>
      </c>
      <c r="I256" s="131">
        <f t="shared" si="34"/>
        <v>909.75</v>
      </c>
      <c r="J256" s="132">
        <f t="shared" si="32"/>
        <v>0.58557000000000003</v>
      </c>
      <c r="K256" s="131">
        <v>532.72</v>
      </c>
      <c r="L256" s="152"/>
    </row>
    <row r="257" spans="1:12" ht="38.25" customHeight="1">
      <c r="A257" s="12" t="s">
        <v>120</v>
      </c>
      <c r="B257" s="5" t="s">
        <v>59</v>
      </c>
      <c r="C257" s="95"/>
      <c r="D257" s="88"/>
      <c r="E257" s="68"/>
      <c r="F257" s="131">
        <v>909.75</v>
      </c>
      <c r="G257" s="131">
        <v>1</v>
      </c>
      <c r="H257" s="131">
        <v>1</v>
      </c>
      <c r="I257" s="131">
        <f t="shared" si="34"/>
        <v>909.75</v>
      </c>
      <c r="J257" s="132">
        <f t="shared" si="32"/>
        <v>0.46744000000000002</v>
      </c>
      <c r="K257" s="131">
        <v>425.25</v>
      </c>
      <c r="L257" s="152"/>
    </row>
    <row r="258" spans="1:12" ht="40.5" customHeight="1">
      <c r="A258" s="12" t="s">
        <v>120</v>
      </c>
      <c r="B258" s="5" t="s">
        <v>63</v>
      </c>
      <c r="C258" s="95"/>
      <c r="D258" s="88"/>
      <c r="E258" s="68"/>
      <c r="F258" s="131">
        <v>909.75</v>
      </c>
      <c r="G258" s="131">
        <v>1</v>
      </c>
      <c r="H258" s="131">
        <v>1</v>
      </c>
      <c r="I258" s="131">
        <f t="shared" si="34"/>
        <v>909.75</v>
      </c>
      <c r="J258" s="132">
        <f t="shared" si="32"/>
        <v>0.52575000000000005</v>
      </c>
      <c r="K258" s="131">
        <v>478.3</v>
      </c>
      <c r="L258" s="152"/>
    </row>
    <row r="259" spans="1:12" ht="39" customHeight="1">
      <c r="A259" s="12" t="s">
        <v>120</v>
      </c>
      <c r="B259" s="5" t="s">
        <v>64</v>
      </c>
      <c r="C259" s="95"/>
      <c r="D259" s="88"/>
      <c r="E259" s="68"/>
      <c r="F259" s="131">
        <v>909.75</v>
      </c>
      <c r="G259" s="131">
        <v>1</v>
      </c>
      <c r="H259" s="131">
        <v>1</v>
      </c>
      <c r="I259" s="131">
        <f t="shared" si="34"/>
        <v>909.75</v>
      </c>
      <c r="J259" s="132">
        <f t="shared" si="32"/>
        <v>0.92388000000000003</v>
      </c>
      <c r="K259" s="131">
        <v>840.5</v>
      </c>
      <c r="L259" s="152"/>
    </row>
    <row r="260" spans="1:12" ht="39.75" customHeight="1">
      <c r="A260" s="12" t="s">
        <v>120</v>
      </c>
      <c r="B260" s="5" t="s">
        <v>65</v>
      </c>
      <c r="C260" s="95"/>
      <c r="D260" s="88"/>
      <c r="E260" s="68"/>
      <c r="F260" s="131">
        <v>909.75</v>
      </c>
      <c r="G260" s="131">
        <v>1</v>
      </c>
      <c r="H260" s="131">
        <v>1</v>
      </c>
      <c r="I260" s="131">
        <f t="shared" si="34"/>
        <v>909.75</v>
      </c>
      <c r="J260" s="132">
        <f t="shared" si="32"/>
        <v>0.44341999999999998</v>
      </c>
      <c r="K260" s="131">
        <v>403.4</v>
      </c>
      <c r="L260" s="152"/>
    </row>
    <row r="261" spans="1:12" ht="39" customHeight="1">
      <c r="A261" s="12" t="s">
        <v>120</v>
      </c>
      <c r="B261" s="5" t="s">
        <v>66</v>
      </c>
      <c r="C261" s="95"/>
      <c r="D261" s="88"/>
      <c r="E261" s="68"/>
      <c r="F261" s="131">
        <v>909.75</v>
      </c>
      <c r="G261" s="131">
        <v>1</v>
      </c>
      <c r="H261" s="131">
        <v>1</v>
      </c>
      <c r="I261" s="131">
        <f t="shared" si="34"/>
        <v>909.75</v>
      </c>
      <c r="J261" s="132">
        <f t="shared" si="32"/>
        <v>0.56735999999999998</v>
      </c>
      <c r="K261" s="131">
        <v>516.16</v>
      </c>
      <c r="L261" s="152"/>
    </row>
    <row r="262" spans="1:12" ht="36.75" customHeight="1">
      <c r="A262" s="12" t="s">
        <v>120</v>
      </c>
      <c r="B262" s="5" t="s">
        <v>68</v>
      </c>
      <c r="C262" s="95"/>
      <c r="D262" s="88"/>
      <c r="E262" s="68"/>
      <c r="F262" s="131">
        <v>909.75</v>
      </c>
      <c r="G262" s="131">
        <v>1</v>
      </c>
      <c r="H262" s="131">
        <v>1</v>
      </c>
      <c r="I262" s="131">
        <f t="shared" si="34"/>
        <v>909.75</v>
      </c>
      <c r="J262" s="132">
        <f t="shared" si="32"/>
        <v>2.8620999999999999</v>
      </c>
      <c r="K262" s="138">
        <v>2603.8000000000002</v>
      </c>
      <c r="L262" s="152"/>
    </row>
    <row r="263" spans="1:12" ht="36.75" customHeight="1">
      <c r="A263" s="12" t="s">
        <v>120</v>
      </c>
      <c r="B263" s="5" t="s">
        <v>69</v>
      </c>
      <c r="C263" s="95"/>
      <c r="D263" s="88"/>
      <c r="E263" s="68"/>
      <c r="F263" s="131">
        <v>909.75</v>
      </c>
      <c r="G263" s="131">
        <v>1</v>
      </c>
      <c r="H263" s="131">
        <v>1</v>
      </c>
      <c r="I263" s="131">
        <f t="shared" si="34"/>
        <v>909.75</v>
      </c>
      <c r="J263" s="132">
        <f t="shared" si="32"/>
        <v>0.44325999999999999</v>
      </c>
      <c r="K263" s="131">
        <v>403.26</v>
      </c>
      <c r="L263" s="152"/>
    </row>
    <row r="264" spans="1:12" ht="42" customHeight="1">
      <c r="A264" s="12" t="s">
        <v>120</v>
      </c>
      <c r="B264" s="5" t="s">
        <v>84</v>
      </c>
      <c r="C264" s="95"/>
      <c r="D264" s="88"/>
      <c r="E264" s="68"/>
      <c r="F264" s="131">
        <v>909.75</v>
      </c>
      <c r="G264" s="131">
        <v>1</v>
      </c>
      <c r="H264" s="131">
        <v>1</v>
      </c>
      <c r="I264" s="131">
        <f t="shared" si="34"/>
        <v>909.75</v>
      </c>
      <c r="J264" s="132">
        <f t="shared" si="32"/>
        <v>0.44367000000000001</v>
      </c>
      <c r="K264" s="131">
        <v>403.63</v>
      </c>
      <c r="L264" s="152"/>
    </row>
    <row r="265" spans="1:12" ht="39" customHeight="1">
      <c r="A265" s="12" t="s">
        <v>120</v>
      </c>
      <c r="B265" s="5" t="s">
        <v>72</v>
      </c>
      <c r="C265" s="95"/>
      <c r="D265" s="88"/>
      <c r="E265" s="68"/>
      <c r="F265" s="131">
        <v>909.75</v>
      </c>
      <c r="G265" s="131">
        <v>1</v>
      </c>
      <c r="H265" s="131">
        <v>1</v>
      </c>
      <c r="I265" s="131">
        <f t="shared" si="34"/>
        <v>909.75</v>
      </c>
      <c r="J265" s="132">
        <f t="shared" si="32"/>
        <v>0.80867999999999995</v>
      </c>
      <c r="K265" s="131">
        <v>735.7</v>
      </c>
      <c r="L265" s="152"/>
    </row>
    <row r="266" spans="1:12" ht="42" customHeight="1">
      <c r="A266" s="12" t="s">
        <v>120</v>
      </c>
      <c r="B266" s="5" t="s">
        <v>73</v>
      </c>
      <c r="C266" s="95"/>
      <c r="D266" s="88"/>
      <c r="E266" s="68"/>
      <c r="F266" s="131">
        <v>909.75</v>
      </c>
      <c r="G266" s="131">
        <v>1</v>
      </c>
      <c r="H266" s="131">
        <v>1</v>
      </c>
      <c r="I266" s="131">
        <f t="shared" si="34"/>
        <v>909.75</v>
      </c>
      <c r="J266" s="132">
        <f t="shared" si="32"/>
        <v>0.44436999999999999</v>
      </c>
      <c r="K266" s="131">
        <v>404.27</v>
      </c>
      <c r="L266" s="152"/>
    </row>
    <row r="267" spans="1:12" ht="42" customHeight="1">
      <c r="A267" s="12" t="s">
        <v>120</v>
      </c>
      <c r="B267" s="5" t="s">
        <v>75</v>
      </c>
      <c r="C267" s="95"/>
      <c r="D267" s="88"/>
      <c r="E267" s="68"/>
      <c r="F267" s="131">
        <v>909.75</v>
      </c>
      <c r="G267" s="131">
        <v>1</v>
      </c>
      <c r="H267" s="131">
        <v>1</v>
      </c>
      <c r="I267" s="131">
        <f t="shared" si="34"/>
        <v>909.75</v>
      </c>
      <c r="J267" s="132">
        <f t="shared" si="32"/>
        <v>0.70072000000000001</v>
      </c>
      <c r="K267" s="131">
        <v>637.48</v>
      </c>
      <c r="L267" s="152"/>
    </row>
    <row r="268" spans="1:12" ht="39" customHeight="1">
      <c r="A268" s="47"/>
      <c r="B268" s="29" t="s">
        <v>27</v>
      </c>
      <c r="C268" s="94"/>
      <c r="D268" s="99" t="s">
        <v>209</v>
      </c>
      <c r="E268" s="33"/>
      <c r="F268" s="135">
        <f>F269</f>
        <v>6363.85</v>
      </c>
      <c r="G268" s="135"/>
      <c r="H268" s="135"/>
      <c r="I268" s="135"/>
      <c r="J268" s="136"/>
      <c r="K268" s="135"/>
    </row>
    <row r="269" spans="1:12" ht="45">
      <c r="A269" s="71" t="s">
        <v>160</v>
      </c>
      <c r="B269" s="50" t="s">
        <v>52</v>
      </c>
      <c r="C269" s="95"/>
      <c r="D269" s="100"/>
      <c r="E269" s="10"/>
      <c r="F269" s="131">
        <v>6363.85</v>
      </c>
      <c r="G269" s="131">
        <v>1</v>
      </c>
      <c r="H269" s="131">
        <v>1</v>
      </c>
      <c r="I269" s="131">
        <f t="shared" ref="I269:I274" si="35">ROUND(F269*G269*H269,2)</f>
        <v>6363.85</v>
      </c>
      <c r="J269" s="132">
        <f>ROUND(K269/I269,4)</f>
        <v>0.46389999999999998</v>
      </c>
      <c r="K269" s="131">
        <v>2952.45</v>
      </c>
      <c r="L269" s="152"/>
    </row>
    <row r="270" spans="1:12" ht="45">
      <c r="A270" s="71" t="s">
        <v>160</v>
      </c>
      <c r="B270" s="50" t="s">
        <v>85</v>
      </c>
      <c r="C270" s="95"/>
      <c r="D270" s="100"/>
      <c r="E270" s="10"/>
      <c r="F270" s="131">
        <v>6363.85</v>
      </c>
      <c r="G270" s="131">
        <v>1</v>
      </c>
      <c r="H270" s="131">
        <v>1</v>
      </c>
      <c r="I270" s="131">
        <f t="shared" si="35"/>
        <v>6363.85</v>
      </c>
      <c r="J270" s="132">
        <f t="shared" ref="J270:J283" si="36">ROUND(K270/I270,4)</f>
        <v>0.71</v>
      </c>
      <c r="K270" s="131">
        <v>4518.05</v>
      </c>
      <c r="L270" s="152"/>
    </row>
    <row r="271" spans="1:12" ht="45">
      <c r="A271" s="71" t="s">
        <v>160</v>
      </c>
      <c r="B271" s="50" t="s">
        <v>53</v>
      </c>
      <c r="C271" s="95"/>
      <c r="D271" s="100"/>
      <c r="E271" s="10"/>
      <c r="F271" s="131">
        <v>6363.85</v>
      </c>
      <c r="G271" s="131">
        <v>1</v>
      </c>
      <c r="H271" s="131">
        <v>1</v>
      </c>
      <c r="I271" s="131">
        <f t="shared" si="35"/>
        <v>6363.85</v>
      </c>
      <c r="J271" s="132">
        <f t="shared" si="36"/>
        <v>0.85719999999999996</v>
      </c>
      <c r="K271" s="131">
        <v>5454.94</v>
      </c>
      <c r="L271" s="152"/>
    </row>
    <row r="272" spans="1:12" ht="45">
      <c r="A272" s="71" t="s">
        <v>160</v>
      </c>
      <c r="B272" s="50" t="s">
        <v>47</v>
      </c>
      <c r="C272" s="95"/>
      <c r="D272" s="100"/>
      <c r="E272" s="10"/>
      <c r="F272" s="131">
        <v>6363.85</v>
      </c>
      <c r="G272" s="131">
        <v>1</v>
      </c>
      <c r="H272" s="131">
        <v>1</v>
      </c>
      <c r="I272" s="131">
        <f t="shared" si="35"/>
        <v>6363.85</v>
      </c>
      <c r="J272" s="132">
        <f t="shared" si="36"/>
        <v>0.16239999999999999</v>
      </c>
      <c r="K272" s="131">
        <v>1033.3599999999999</v>
      </c>
      <c r="L272" s="152"/>
    </row>
    <row r="273" spans="1:12" ht="45">
      <c r="A273" s="71" t="s">
        <v>160</v>
      </c>
      <c r="B273" s="50" t="s">
        <v>48</v>
      </c>
      <c r="C273" s="95"/>
      <c r="D273" s="100"/>
      <c r="E273" s="10"/>
      <c r="F273" s="131">
        <v>6363.85</v>
      </c>
      <c r="G273" s="131">
        <v>1</v>
      </c>
      <c r="H273" s="131">
        <v>1</v>
      </c>
      <c r="I273" s="131">
        <f t="shared" si="35"/>
        <v>6363.85</v>
      </c>
      <c r="J273" s="132">
        <f t="shared" si="36"/>
        <v>0.4481</v>
      </c>
      <c r="K273" s="131">
        <v>2851.4</v>
      </c>
      <c r="L273" s="152"/>
    </row>
    <row r="274" spans="1:12" ht="33" customHeight="1">
      <c r="A274" s="71" t="s">
        <v>160</v>
      </c>
      <c r="B274" s="50" t="s">
        <v>51</v>
      </c>
      <c r="C274" s="95"/>
      <c r="D274" s="100"/>
      <c r="E274" s="10"/>
      <c r="F274" s="131">
        <v>6363.85</v>
      </c>
      <c r="G274" s="131">
        <v>1</v>
      </c>
      <c r="H274" s="131">
        <v>1</v>
      </c>
      <c r="I274" s="131">
        <f t="shared" si="35"/>
        <v>6363.85</v>
      </c>
      <c r="J274" s="132">
        <f t="shared" si="36"/>
        <v>0.73540000000000005</v>
      </c>
      <c r="K274" s="131">
        <v>4679.7</v>
      </c>
      <c r="L274" s="152"/>
    </row>
    <row r="275" spans="1:12" s="19" customFormat="1" ht="41.25" customHeight="1">
      <c r="A275" s="73"/>
      <c r="B275" s="29" t="s">
        <v>28</v>
      </c>
      <c r="C275" s="94"/>
      <c r="D275" s="97"/>
      <c r="E275" s="33" t="s">
        <v>178</v>
      </c>
      <c r="F275" s="135">
        <v>1196.8599999999999</v>
      </c>
      <c r="G275" s="135"/>
      <c r="H275" s="135"/>
      <c r="I275" s="135"/>
      <c r="J275" s="136"/>
      <c r="K275" s="135"/>
    </row>
    <row r="276" spans="1:12" ht="32.25" customHeight="1">
      <c r="A276" s="12" t="s">
        <v>161</v>
      </c>
      <c r="B276" s="50" t="s">
        <v>85</v>
      </c>
      <c r="C276" s="95"/>
      <c r="D276" s="100"/>
      <c r="E276" s="10"/>
      <c r="F276" s="131">
        <v>1196.8599999999999</v>
      </c>
      <c r="G276" s="131">
        <v>1</v>
      </c>
      <c r="H276" s="131">
        <v>1</v>
      </c>
      <c r="I276" s="131">
        <f t="shared" ref="I276:I281" si="37">ROUND(F276*G276*H276,2)</f>
        <v>1196.8599999999999</v>
      </c>
      <c r="J276" s="132">
        <f t="shared" si="36"/>
        <v>0.57850000000000001</v>
      </c>
      <c r="K276" s="131">
        <v>692.36</v>
      </c>
      <c r="L276" s="152"/>
    </row>
    <row r="277" spans="1:12" ht="32.25" customHeight="1">
      <c r="A277" s="12" t="s">
        <v>161</v>
      </c>
      <c r="B277" s="50" t="s">
        <v>47</v>
      </c>
      <c r="C277" s="95"/>
      <c r="D277" s="100"/>
      <c r="E277" s="10"/>
      <c r="F277" s="131">
        <v>1196.8599999999999</v>
      </c>
      <c r="G277" s="131">
        <v>1</v>
      </c>
      <c r="H277" s="131">
        <v>1</v>
      </c>
      <c r="I277" s="131">
        <f t="shared" si="37"/>
        <v>1196.8599999999999</v>
      </c>
      <c r="J277" s="132">
        <f t="shared" si="36"/>
        <v>0.4612</v>
      </c>
      <c r="K277" s="131">
        <v>552.01</v>
      </c>
      <c r="L277" s="152"/>
    </row>
    <row r="278" spans="1:12" ht="35.25" customHeight="1">
      <c r="A278" s="12" t="s">
        <v>161</v>
      </c>
      <c r="B278" s="50" t="s">
        <v>48</v>
      </c>
      <c r="C278" s="95"/>
      <c r="D278" s="100"/>
      <c r="E278" s="10"/>
      <c r="F278" s="131">
        <v>1196.8599999999999</v>
      </c>
      <c r="G278" s="131">
        <v>1</v>
      </c>
      <c r="H278" s="131">
        <v>1</v>
      </c>
      <c r="I278" s="131">
        <f t="shared" si="37"/>
        <v>1196.8599999999999</v>
      </c>
      <c r="J278" s="132">
        <f t="shared" si="36"/>
        <v>0.50019999999999998</v>
      </c>
      <c r="K278" s="131">
        <v>598.71</v>
      </c>
      <c r="L278" s="152"/>
    </row>
    <row r="279" spans="1:12" ht="33" customHeight="1">
      <c r="A279" s="12" t="s">
        <v>161</v>
      </c>
      <c r="B279" s="50" t="s">
        <v>86</v>
      </c>
      <c r="C279" s="95"/>
      <c r="D279" s="100"/>
      <c r="E279" s="10"/>
      <c r="F279" s="131">
        <v>1196.8599999999999</v>
      </c>
      <c r="G279" s="131">
        <v>1</v>
      </c>
      <c r="H279" s="131">
        <v>1</v>
      </c>
      <c r="I279" s="131">
        <f t="shared" si="37"/>
        <v>1196.8599999999999</v>
      </c>
      <c r="J279" s="132">
        <f t="shared" si="36"/>
        <v>0.73960000000000004</v>
      </c>
      <c r="K279" s="131">
        <v>885.18</v>
      </c>
      <c r="L279" s="152"/>
    </row>
    <row r="280" spans="1:12" ht="35.25" customHeight="1">
      <c r="A280" s="12" t="s">
        <v>161</v>
      </c>
      <c r="B280" s="50" t="s">
        <v>87</v>
      </c>
      <c r="C280" s="95"/>
      <c r="D280" s="100"/>
      <c r="E280" s="10"/>
      <c r="F280" s="131">
        <v>1196.8599999999999</v>
      </c>
      <c r="G280" s="131">
        <v>1</v>
      </c>
      <c r="H280" s="131">
        <v>1</v>
      </c>
      <c r="I280" s="131">
        <f t="shared" si="37"/>
        <v>1196.8599999999999</v>
      </c>
      <c r="J280" s="132">
        <f t="shared" si="36"/>
        <v>2.1484999999999999</v>
      </c>
      <c r="K280" s="131">
        <v>2571.5</v>
      </c>
      <c r="L280" s="152"/>
    </row>
    <row r="281" spans="1:12" ht="36.75" customHeight="1">
      <c r="A281" s="12" t="s">
        <v>161</v>
      </c>
      <c r="B281" s="50" t="s">
        <v>88</v>
      </c>
      <c r="C281" s="95"/>
      <c r="D281" s="100"/>
      <c r="E281" s="10"/>
      <c r="F281" s="131">
        <v>1196.8599999999999</v>
      </c>
      <c r="G281" s="131">
        <v>1</v>
      </c>
      <c r="H281" s="131">
        <v>1</v>
      </c>
      <c r="I281" s="131">
        <f t="shared" si="37"/>
        <v>1196.8599999999999</v>
      </c>
      <c r="J281" s="132">
        <f t="shared" si="36"/>
        <v>0.1283</v>
      </c>
      <c r="K281" s="131">
        <v>153.58000000000001</v>
      </c>
      <c r="L281" s="152"/>
    </row>
    <row r="282" spans="1:12" ht="54" customHeight="1">
      <c r="A282" s="73"/>
      <c r="B282" s="29" t="s">
        <v>29</v>
      </c>
      <c r="C282" s="94"/>
      <c r="D282" s="97"/>
      <c r="E282" s="31" t="s">
        <v>214</v>
      </c>
      <c r="F282" s="135">
        <f>F283</f>
        <v>3391.56</v>
      </c>
      <c r="G282" s="135"/>
      <c r="H282" s="135"/>
      <c r="I282" s="135"/>
      <c r="J282" s="136"/>
      <c r="K282" s="135"/>
    </row>
    <row r="283" spans="1:12" ht="43.5" customHeight="1">
      <c r="A283" s="12" t="s">
        <v>162</v>
      </c>
      <c r="B283" s="50" t="s">
        <v>81</v>
      </c>
      <c r="C283" s="95"/>
      <c r="D283" s="100"/>
      <c r="E283" s="10"/>
      <c r="F283" s="131">
        <v>3391.56</v>
      </c>
      <c r="G283" s="131">
        <v>1</v>
      </c>
      <c r="H283" s="131">
        <v>1</v>
      </c>
      <c r="I283" s="131">
        <f>ROUND(F283*G283*H283,2)</f>
        <v>3391.56</v>
      </c>
      <c r="J283" s="132">
        <f t="shared" si="36"/>
        <v>0.69710000000000005</v>
      </c>
      <c r="K283" s="131">
        <v>2364.39</v>
      </c>
      <c r="L283" s="152"/>
    </row>
    <row r="284" spans="1:12" ht="58.5" customHeight="1">
      <c r="A284" s="46"/>
      <c r="B284" s="29" t="s">
        <v>30</v>
      </c>
      <c r="C284" s="94"/>
      <c r="D284" s="97"/>
      <c r="E284" s="33" t="s">
        <v>178</v>
      </c>
      <c r="F284" s="135">
        <f>F285</f>
        <v>18920.93</v>
      </c>
      <c r="G284" s="135"/>
      <c r="H284" s="135"/>
      <c r="I284" s="135"/>
      <c r="J284" s="135"/>
      <c r="K284" s="135"/>
    </row>
    <row r="285" spans="1:12" ht="45" customHeight="1">
      <c r="A285" s="12" t="s">
        <v>163</v>
      </c>
      <c r="B285" s="50" t="s">
        <v>89</v>
      </c>
      <c r="C285" s="95"/>
      <c r="D285" s="100"/>
      <c r="E285" s="10"/>
      <c r="F285" s="131">
        <v>18920.93</v>
      </c>
      <c r="G285" s="131">
        <v>1</v>
      </c>
      <c r="H285" s="131">
        <v>1</v>
      </c>
      <c r="I285" s="131">
        <f>ROUND(F285*G285*H285,2)</f>
        <v>18920.93</v>
      </c>
      <c r="J285" s="132">
        <f t="shared" ref="J285" si="38">ROUND(K285/I285,5)</f>
        <v>0.82535000000000003</v>
      </c>
      <c r="K285" s="131">
        <v>15616.34</v>
      </c>
      <c r="L285" s="152"/>
    </row>
    <row r="286" spans="1:12" ht="54.75" customHeight="1">
      <c r="A286" s="74"/>
      <c r="B286" s="29" t="s">
        <v>31</v>
      </c>
      <c r="C286" s="94"/>
      <c r="D286" s="97"/>
      <c r="E286" s="31" t="s">
        <v>185</v>
      </c>
      <c r="F286" s="135"/>
      <c r="G286" s="135"/>
      <c r="H286" s="135"/>
      <c r="I286" s="135"/>
      <c r="J286" s="136"/>
      <c r="K286" s="135"/>
    </row>
    <row r="287" spans="1:12" ht="48">
      <c r="A287" s="12" t="s">
        <v>164</v>
      </c>
      <c r="B287" s="64" t="s">
        <v>90</v>
      </c>
      <c r="C287" s="96"/>
      <c r="D287" s="101"/>
      <c r="E287" s="24"/>
      <c r="F287" s="66">
        <v>18438896</v>
      </c>
      <c r="G287" s="138">
        <v>1</v>
      </c>
      <c r="H287" s="138">
        <v>1</v>
      </c>
      <c r="I287" s="66">
        <f>ROUND(F287*G287*H287,2)</f>
        <v>18438896</v>
      </c>
      <c r="J287" s="140">
        <f t="shared" ref="J287:J299" si="39">ROUND(K287/I287,5)</f>
        <v>1.06562</v>
      </c>
      <c r="K287" s="66">
        <v>19648898.16</v>
      </c>
      <c r="L287" s="152"/>
    </row>
    <row r="288" spans="1:12" ht="45">
      <c r="A288" s="12" t="s">
        <v>164</v>
      </c>
      <c r="B288" s="51" t="s">
        <v>52</v>
      </c>
      <c r="C288" s="96"/>
      <c r="D288" s="101"/>
      <c r="E288" s="24"/>
      <c r="F288" s="138">
        <v>575051.87</v>
      </c>
      <c r="G288" s="138">
        <v>1</v>
      </c>
      <c r="H288" s="138">
        <v>1</v>
      </c>
      <c r="I288" s="138">
        <f>ROUND(F288*G288*H288,2)</f>
        <v>575051.87</v>
      </c>
      <c r="J288" s="140">
        <f t="shared" si="39"/>
        <v>0.49264000000000002</v>
      </c>
      <c r="K288" s="138">
        <v>283293</v>
      </c>
      <c r="L288" s="152"/>
    </row>
    <row r="289" spans="1:12" ht="76.5">
      <c r="A289" s="48"/>
      <c r="B289" s="29" t="s">
        <v>32</v>
      </c>
      <c r="C289" s="94"/>
      <c r="D289" s="97"/>
      <c r="E289" s="31" t="s">
        <v>168</v>
      </c>
      <c r="F289" s="135">
        <f>F290</f>
        <v>61.44</v>
      </c>
      <c r="G289" s="135"/>
      <c r="H289" s="135"/>
      <c r="I289" s="135"/>
      <c r="J289" s="136"/>
      <c r="K289" s="135"/>
    </row>
    <row r="290" spans="1:12" ht="45">
      <c r="A290" s="12" t="s">
        <v>165</v>
      </c>
      <c r="B290" s="67" t="s">
        <v>91</v>
      </c>
      <c r="C290" s="95"/>
      <c r="D290" s="100"/>
      <c r="E290" s="10"/>
      <c r="F290" s="131">
        <v>61.44</v>
      </c>
      <c r="G290" s="131">
        <v>1</v>
      </c>
      <c r="H290" s="131">
        <v>1</v>
      </c>
      <c r="I290" s="131">
        <f>ROUND(F290*G290*H290,2)</f>
        <v>61.44</v>
      </c>
      <c r="J290" s="132">
        <f t="shared" si="39"/>
        <v>0.78091999999999995</v>
      </c>
      <c r="K290" s="131">
        <v>47.98</v>
      </c>
      <c r="L290" s="152"/>
    </row>
    <row r="291" spans="1:12" ht="76.5">
      <c r="A291" s="74"/>
      <c r="B291" s="29" t="s">
        <v>32</v>
      </c>
      <c r="C291" s="94"/>
      <c r="D291" s="97"/>
      <c r="E291" s="31" t="s">
        <v>169</v>
      </c>
      <c r="F291" s="135">
        <f>F292</f>
        <v>865.57</v>
      </c>
      <c r="G291" s="135"/>
      <c r="H291" s="135"/>
      <c r="I291" s="135"/>
      <c r="J291" s="136"/>
      <c r="K291" s="135"/>
    </row>
    <row r="292" spans="1:12" ht="45">
      <c r="A292" s="12" t="s">
        <v>170</v>
      </c>
      <c r="B292" s="67" t="s">
        <v>91</v>
      </c>
      <c r="C292" s="95"/>
      <c r="D292" s="100"/>
      <c r="E292" s="10"/>
      <c r="F292" s="131">
        <v>865.57</v>
      </c>
      <c r="G292" s="131">
        <v>1</v>
      </c>
      <c r="H292" s="131">
        <v>1</v>
      </c>
      <c r="I292" s="131">
        <f>ROUND(F292*G292*H292,2)</f>
        <v>865.57</v>
      </c>
      <c r="J292" s="132">
        <f t="shared" si="39"/>
        <v>0.84409000000000001</v>
      </c>
      <c r="K292" s="131">
        <v>730.62</v>
      </c>
      <c r="L292" s="152"/>
    </row>
    <row r="293" spans="1:12" ht="31.5" customHeight="1">
      <c r="A293" s="48"/>
      <c r="B293" s="29" t="s">
        <v>33</v>
      </c>
      <c r="C293" s="94"/>
      <c r="D293" s="97"/>
      <c r="E293" s="32" t="s">
        <v>183</v>
      </c>
      <c r="F293" s="135">
        <f>F294</f>
        <v>2470.9499999999998</v>
      </c>
      <c r="G293" s="135"/>
      <c r="H293" s="135"/>
      <c r="I293" s="135"/>
      <c r="J293" s="136"/>
      <c r="K293" s="135"/>
    </row>
    <row r="294" spans="1:12" ht="39.75" customHeight="1">
      <c r="A294" s="12" t="s">
        <v>171</v>
      </c>
      <c r="B294" s="50" t="s">
        <v>92</v>
      </c>
      <c r="C294" s="95"/>
      <c r="D294" s="100"/>
      <c r="E294" s="10"/>
      <c r="F294" s="131">
        <v>2470.9499999999998</v>
      </c>
      <c r="G294" s="131">
        <v>1</v>
      </c>
      <c r="H294" s="131">
        <v>1</v>
      </c>
      <c r="I294" s="131">
        <f>ROUND(F294*G294*H294,2)</f>
        <v>2470.9499999999998</v>
      </c>
      <c r="J294" s="132">
        <f t="shared" si="39"/>
        <v>0.95904999999999996</v>
      </c>
      <c r="K294" s="131">
        <v>2369.7600000000002</v>
      </c>
      <c r="L294" s="152"/>
    </row>
    <row r="295" spans="1:12" s="19" customFormat="1" ht="107.25" customHeight="1">
      <c r="A295" s="75"/>
      <c r="B295" s="52" t="s">
        <v>215</v>
      </c>
      <c r="C295" s="94"/>
      <c r="D295" s="97"/>
      <c r="E295" s="31" t="s">
        <v>213</v>
      </c>
      <c r="F295" s="35">
        <f>F296</f>
        <v>5548880</v>
      </c>
      <c r="G295" s="135"/>
      <c r="H295" s="135"/>
      <c r="I295" s="135"/>
      <c r="J295" s="136"/>
      <c r="K295" s="135"/>
    </row>
    <row r="296" spans="1:12" ht="45">
      <c r="A296" s="12" t="s">
        <v>172</v>
      </c>
      <c r="B296" s="50" t="s">
        <v>52</v>
      </c>
      <c r="C296" s="95"/>
      <c r="D296" s="100"/>
      <c r="E296" s="10"/>
      <c r="F296" s="151">
        <v>5548880</v>
      </c>
      <c r="G296" s="131">
        <v>1</v>
      </c>
      <c r="H296" s="131">
        <v>1</v>
      </c>
      <c r="I296" s="131">
        <f>ROUND(F296*G296*H296,2)</f>
        <v>5548880</v>
      </c>
      <c r="J296" s="132">
        <f t="shared" si="39"/>
        <v>1</v>
      </c>
      <c r="K296" s="151">
        <v>5548880</v>
      </c>
      <c r="L296" s="152"/>
    </row>
    <row r="297" spans="1:12" s="19" customFormat="1" ht="24.75" customHeight="1">
      <c r="A297" s="74"/>
      <c r="B297" s="29" t="s">
        <v>35</v>
      </c>
      <c r="C297" s="94"/>
      <c r="D297" s="97"/>
      <c r="E297" s="33"/>
      <c r="F297" s="135">
        <v>3939.24</v>
      </c>
      <c r="G297" s="135"/>
      <c r="H297" s="135"/>
      <c r="I297" s="135"/>
      <c r="J297" s="136"/>
      <c r="K297" s="135"/>
    </row>
    <row r="298" spans="1:12" ht="40.5" customHeight="1">
      <c r="A298" s="12" t="s">
        <v>173</v>
      </c>
      <c r="B298" s="50" t="s">
        <v>76</v>
      </c>
      <c r="C298" s="95"/>
      <c r="D298" s="100"/>
      <c r="E298" s="219" t="s">
        <v>183</v>
      </c>
      <c r="F298" s="131">
        <v>3939.24</v>
      </c>
      <c r="G298" s="131">
        <v>1</v>
      </c>
      <c r="H298" s="131">
        <v>1</v>
      </c>
      <c r="I298" s="131">
        <f>ROUND(F298*G298*H298,2)</f>
        <v>3939.24</v>
      </c>
      <c r="J298" s="132">
        <f t="shared" si="39"/>
        <v>0.58147000000000004</v>
      </c>
      <c r="K298" s="131">
        <v>2290.5500000000002</v>
      </c>
      <c r="L298" s="152"/>
    </row>
    <row r="299" spans="1:12" ht="42.75" customHeight="1">
      <c r="A299" s="12" t="s">
        <v>173</v>
      </c>
      <c r="B299" s="50" t="s">
        <v>61</v>
      </c>
      <c r="C299" s="95"/>
      <c r="D299" s="100"/>
      <c r="E299" s="179"/>
      <c r="F299" s="131">
        <v>3939.24</v>
      </c>
      <c r="G299" s="131">
        <v>1</v>
      </c>
      <c r="H299" s="131">
        <v>1</v>
      </c>
      <c r="I299" s="131">
        <f>ROUND(F299*G299*H299,2)</f>
        <v>3939.24</v>
      </c>
      <c r="J299" s="132">
        <f t="shared" si="39"/>
        <v>1</v>
      </c>
      <c r="K299" s="131">
        <v>3939.25</v>
      </c>
      <c r="L299" s="152"/>
    </row>
    <row r="300" spans="1:12" s="19" customFormat="1" ht="31.5" customHeight="1">
      <c r="A300" s="74"/>
      <c r="B300" s="29" t="s">
        <v>36</v>
      </c>
      <c r="C300" s="94"/>
      <c r="D300" s="97"/>
      <c r="E300" s="31" t="s">
        <v>212</v>
      </c>
      <c r="F300" s="135">
        <v>15310.9</v>
      </c>
      <c r="G300" s="135"/>
      <c r="H300" s="135"/>
      <c r="I300" s="135"/>
      <c r="J300" s="136"/>
      <c r="K300" s="135"/>
    </row>
    <row r="301" spans="1:12" ht="39" customHeight="1">
      <c r="A301" s="12" t="s">
        <v>174</v>
      </c>
      <c r="B301" s="50" t="s">
        <v>93</v>
      </c>
      <c r="C301" s="95"/>
      <c r="D301" s="100"/>
      <c r="E301" s="10"/>
      <c r="F301" s="131">
        <v>15310.9</v>
      </c>
      <c r="G301" s="131">
        <v>1</v>
      </c>
      <c r="H301" s="131">
        <v>1</v>
      </c>
      <c r="I301" s="131">
        <f>ROUND(F301*G301*H301,2)</f>
        <v>15310.9</v>
      </c>
      <c r="J301" s="132">
        <f t="shared" ref="J301:J305" si="40">ROUND(K301/I301,5)</f>
        <v>0.56544000000000005</v>
      </c>
      <c r="K301" s="131">
        <v>8657.39</v>
      </c>
      <c r="L301" s="152"/>
    </row>
    <row r="302" spans="1:12" s="19" customFormat="1" ht="51">
      <c r="A302" s="74"/>
      <c r="B302" s="29" t="s">
        <v>37</v>
      </c>
      <c r="C302" s="94"/>
      <c r="D302" s="97"/>
      <c r="E302" s="31" t="s">
        <v>211</v>
      </c>
      <c r="F302" s="150">
        <v>851.39</v>
      </c>
      <c r="G302" s="135"/>
      <c r="H302" s="135"/>
      <c r="I302" s="135"/>
      <c r="J302" s="136"/>
      <c r="K302" s="150"/>
    </row>
    <row r="303" spans="1:12" ht="39.75" customHeight="1">
      <c r="A303" s="12" t="s">
        <v>175</v>
      </c>
      <c r="B303" s="50" t="s">
        <v>47</v>
      </c>
      <c r="C303" s="95"/>
      <c r="D303" s="100"/>
      <c r="E303" s="10"/>
      <c r="F303" s="21">
        <v>851.39</v>
      </c>
      <c r="G303" s="131">
        <v>1</v>
      </c>
      <c r="H303" s="131">
        <v>1</v>
      </c>
      <c r="I303" s="21">
        <v>851.39</v>
      </c>
      <c r="J303" s="132">
        <f t="shared" si="40"/>
        <v>0.57560999999999996</v>
      </c>
      <c r="K303" s="131">
        <v>490.07</v>
      </c>
      <c r="L303" s="152"/>
    </row>
    <row r="304" spans="1:12" ht="39.75" customHeight="1">
      <c r="A304" s="12" t="s">
        <v>175</v>
      </c>
      <c r="B304" s="50" t="s">
        <v>48</v>
      </c>
      <c r="C304" s="95"/>
      <c r="D304" s="100"/>
      <c r="E304" s="10"/>
      <c r="F304" s="21">
        <v>851.39</v>
      </c>
      <c r="G304" s="131">
        <v>1</v>
      </c>
      <c r="H304" s="131">
        <v>1</v>
      </c>
      <c r="I304" s="21">
        <v>851.39</v>
      </c>
      <c r="J304" s="132">
        <f t="shared" si="40"/>
        <v>0.78400999999999998</v>
      </c>
      <c r="K304" s="131">
        <v>667.5</v>
      </c>
      <c r="L304" s="152"/>
    </row>
    <row r="305" spans="1:12" ht="39.75" customHeight="1">
      <c r="A305" s="12" t="s">
        <v>175</v>
      </c>
      <c r="B305" s="50" t="s">
        <v>46</v>
      </c>
      <c r="C305" s="95"/>
      <c r="D305" s="100"/>
      <c r="E305" s="10"/>
      <c r="F305" s="21">
        <v>851.39</v>
      </c>
      <c r="G305" s="131">
        <v>1</v>
      </c>
      <c r="H305" s="131">
        <v>1</v>
      </c>
      <c r="I305" s="21">
        <v>851.39</v>
      </c>
      <c r="J305" s="132">
        <f t="shared" si="40"/>
        <v>0.34379999999999999</v>
      </c>
      <c r="K305" s="138">
        <v>292.70999999999998</v>
      </c>
      <c r="L305" s="152"/>
    </row>
    <row r="306" spans="1:12" s="19" customFormat="1" ht="63" customHeight="1">
      <c r="A306" s="48"/>
      <c r="B306" s="29" t="s">
        <v>38</v>
      </c>
      <c r="C306" s="94"/>
      <c r="D306" s="97"/>
      <c r="E306" s="31" t="s">
        <v>210</v>
      </c>
      <c r="F306" s="135">
        <f>F307</f>
        <v>26224.61</v>
      </c>
      <c r="G306" s="135"/>
      <c r="H306" s="135"/>
      <c r="I306" s="135"/>
      <c r="J306" s="136"/>
      <c r="K306" s="135"/>
    </row>
    <row r="307" spans="1:12" ht="59.25" customHeight="1">
      <c r="A307" s="12" t="s">
        <v>176</v>
      </c>
      <c r="B307" s="50" t="s">
        <v>79</v>
      </c>
      <c r="C307" s="95"/>
      <c r="D307" s="100"/>
      <c r="E307" s="10"/>
      <c r="F307" s="131">
        <v>26224.61</v>
      </c>
      <c r="G307" s="132">
        <v>1</v>
      </c>
      <c r="H307" s="131">
        <v>1</v>
      </c>
      <c r="I307" s="131">
        <f>ROUND(F307*G307*H307,2)</f>
        <v>26224.61</v>
      </c>
      <c r="J307" s="132">
        <f>ROUND(K307/I307,5)</f>
        <v>0.99999000000000005</v>
      </c>
      <c r="K307" s="131">
        <v>26224.39</v>
      </c>
      <c r="L307" s="152"/>
    </row>
    <row r="308" spans="1:12" s="19" customFormat="1" ht="30.75" customHeight="1">
      <c r="A308" s="49"/>
      <c r="B308" s="29" t="s">
        <v>39</v>
      </c>
      <c r="C308" s="97"/>
      <c r="D308" s="102"/>
      <c r="E308" s="65"/>
      <c r="F308" s="135"/>
      <c r="G308" s="135"/>
      <c r="H308" s="135"/>
      <c r="I308" s="135"/>
      <c r="J308" s="136"/>
      <c r="K308" s="135"/>
    </row>
    <row r="309" spans="1:12" ht="146.25" customHeight="1">
      <c r="A309" s="221" t="s">
        <v>194</v>
      </c>
      <c r="B309" s="162" t="s">
        <v>191</v>
      </c>
      <c r="C309" s="92" t="s">
        <v>40</v>
      </c>
      <c r="D309" s="100"/>
      <c r="E309" s="92" t="s">
        <v>177</v>
      </c>
      <c r="F309" s="138">
        <v>19100.21</v>
      </c>
      <c r="G309" s="131">
        <v>1</v>
      </c>
      <c r="H309" s="131">
        <v>1</v>
      </c>
      <c r="I309" s="131">
        <f>ROUND(F309*G309*H309,2)</f>
        <v>19100.21</v>
      </c>
      <c r="J309" s="132">
        <f>ROUND(K309/I309,5)</f>
        <v>0.78634999999999999</v>
      </c>
      <c r="K309" s="131">
        <v>15019.48</v>
      </c>
      <c r="L309" s="152"/>
    </row>
    <row r="310" spans="1:12" ht="108" customHeight="1">
      <c r="A310" s="222"/>
      <c r="B310" s="176"/>
      <c r="C310" s="88" t="s">
        <v>41</v>
      </c>
      <c r="D310" s="100"/>
      <c r="E310" s="70" t="s">
        <v>178</v>
      </c>
      <c r="F310" s="138">
        <v>1326.58</v>
      </c>
      <c r="G310" s="131">
        <v>1</v>
      </c>
      <c r="H310" s="131">
        <v>1</v>
      </c>
      <c r="I310" s="131">
        <f>ROUND(F310*G310*H310,2)</f>
        <v>1326.58</v>
      </c>
      <c r="J310" s="132">
        <f t="shared" ref="J310:J311" si="41">ROUND(K310/I310,5)</f>
        <v>1.0598700000000001</v>
      </c>
      <c r="K310" s="131">
        <v>1406</v>
      </c>
      <c r="L310" s="152"/>
    </row>
    <row r="311" spans="1:12" ht="84.75" customHeight="1">
      <c r="A311" s="222"/>
      <c r="B311" s="176"/>
      <c r="C311" s="88" t="s">
        <v>42</v>
      </c>
      <c r="D311" s="100"/>
      <c r="E311" s="14" t="s">
        <v>179</v>
      </c>
      <c r="F311" s="138">
        <v>14173.57</v>
      </c>
      <c r="G311" s="131">
        <v>1</v>
      </c>
      <c r="H311" s="131">
        <v>1</v>
      </c>
      <c r="I311" s="131">
        <f>ROUND(F311*G311*H311,2)</f>
        <v>14173.57</v>
      </c>
      <c r="J311" s="132">
        <f t="shared" si="41"/>
        <v>0.98246999999999995</v>
      </c>
      <c r="K311" s="131">
        <v>13925.06</v>
      </c>
      <c r="L311" s="152"/>
    </row>
    <row r="313" spans="1:12" ht="24" customHeight="1">
      <c r="B313" s="241" t="s">
        <v>195</v>
      </c>
      <c r="C313" s="242"/>
      <c r="D313" s="242"/>
      <c r="E313" s="242"/>
      <c r="F313" s="242"/>
      <c r="G313" s="242"/>
      <c r="H313" s="242"/>
      <c r="I313" s="242"/>
      <c r="J313" s="242"/>
      <c r="K313" s="242"/>
    </row>
    <row r="314" spans="1:12" ht="27.75" customHeight="1">
      <c r="B314" s="217" t="s">
        <v>196</v>
      </c>
      <c r="C314" s="218"/>
      <c r="D314" s="218"/>
      <c r="E314" s="218"/>
      <c r="F314" s="218"/>
      <c r="G314" s="218"/>
      <c r="H314" s="218"/>
      <c r="I314" s="218"/>
      <c r="J314" s="218"/>
      <c r="K314" s="218"/>
    </row>
    <row r="315" spans="1:12" ht="31.5" customHeight="1">
      <c r="B315" s="215" t="s">
        <v>203</v>
      </c>
      <c r="C315" s="216"/>
      <c r="D315" s="216"/>
      <c r="E315" s="216"/>
      <c r="F315" s="216"/>
      <c r="G315" s="228" t="s">
        <v>198</v>
      </c>
      <c r="H315" s="229"/>
      <c r="I315" s="229"/>
      <c r="J315" s="229"/>
      <c r="K315" s="230"/>
    </row>
    <row r="316" spans="1:12" ht="30" customHeight="1">
      <c r="B316" s="212" t="s">
        <v>205</v>
      </c>
      <c r="C316" s="213"/>
      <c r="D316" s="213"/>
      <c r="E316" s="213"/>
      <c r="F316" s="213"/>
      <c r="G316" s="231" t="s">
        <v>200</v>
      </c>
      <c r="H316" s="232"/>
      <c r="I316" s="232"/>
      <c r="J316" s="232"/>
      <c r="K316" s="233"/>
    </row>
    <row r="317" spans="1:12" ht="35.25" customHeight="1">
      <c r="B317" s="212" t="s">
        <v>206</v>
      </c>
      <c r="C317" s="213"/>
      <c r="D317" s="213"/>
      <c r="E317" s="213"/>
      <c r="F317" s="213"/>
      <c r="G317" s="231" t="s">
        <v>243</v>
      </c>
      <c r="H317" s="232"/>
      <c r="I317" s="232"/>
      <c r="J317" s="232"/>
      <c r="K317" s="233"/>
    </row>
    <row r="318" spans="1:12" ht="66.75" customHeight="1">
      <c r="B318" s="212" t="s">
        <v>218</v>
      </c>
      <c r="C318" s="213"/>
      <c r="D318" s="213"/>
      <c r="E318" s="213"/>
      <c r="F318" s="213"/>
      <c r="G318" s="234">
        <v>1.6</v>
      </c>
      <c r="H318" s="235"/>
      <c r="I318" s="235"/>
      <c r="J318" s="235"/>
      <c r="K318" s="236"/>
    </row>
    <row r="319" spans="1:12" ht="48" customHeight="1">
      <c r="B319" s="239" t="s">
        <v>202</v>
      </c>
      <c r="C319" s="240"/>
      <c r="D319" s="240"/>
      <c r="E319" s="240"/>
      <c r="F319" s="240"/>
      <c r="G319" s="240"/>
      <c r="H319" s="240"/>
      <c r="I319" s="240"/>
      <c r="J319" s="240"/>
      <c r="K319" s="240"/>
    </row>
    <row r="320" spans="1:12" ht="21.75" customHeight="1">
      <c r="B320" s="246" t="s">
        <v>197</v>
      </c>
      <c r="C320" s="247"/>
      <c r="D320" s="247"/>
      <c r="E320" s="247"/>
      <c r="F320" s="247"/>
      <c r="G320" s="248" t="s">
        <v>198</v>
      </c>
      <c r="H320" s="249"/>
      <c r="I320" s="249"/>
      <c r="J320" s="249"/>
      <c r="K320" s="250"/>
    </row>
    <row r="321" spans="2:11" ht="27" customHeight="1">
      <c r="B321" s="212" t="s">
        <v>199</v>
      </c>
      <c r="C321" s="213"/>
      <c r="D321" s="213"/>
      <c r="E321" s="213"/>
      <c r="F321" s="213"/>
      <c r="G321" s="234">
        <v>1.25</v>
      </c>
      <c r="H321" s="235"/>
      <c r="I321" s="235"/>
      <c r="J321" s="235"/>
      <c r="K321" s="236"/>
    </row>
    <row r="322" spans="2:11" ht="63.75" customHeight="1">
      <c r="B322" s="212" t="s">
        <v>204</v>
      </c>
      <c r="C322" s="245"/>
      <c r="D322" s="245"/>
      <c r="E322" s="245"/>
      <c r="F322" s="245"/>
      <c r="G322" s="243" t="s">
        <v>201</v>
      </c>
      <c r="H322" s="243"/>
      <c r="I322" s="243"/>
      <c r="J322" s="243"/>
      <c r="K322" s="244"/>
    </row>
    <row r="323" spans="2:11" ht="80.25" customHeight="1">
      <c r="B323" s="237" t="s">
        <v>225</v>
      </c>
      <c r="C323" s="238"/>
      <c r="D323" s="238"/>
      <c r="E323" s="238"/>
      <c r="F323" s="238"/>
      <c r="G323" s="238"/>
      <c r="H323" s="238"/>
      <c r="I323" s="238"/>
      <c r="J323" s="238"/>
      <c r="K323" s="238"/>
    </row>
  </sheetData>
  <mergeCells count="41">
    <mergeCell ref="A3:A5"/>
    <mergeCell ref="I3:I5"/>
    <mergeCell ref="G4:G5"/>
    <mergeCell ref="B22:B26"/>
    <mergeCell ref="H4:H5"/>
    <mergeCell ref="G3:H3"/>
    <mergeCell ref="F3:F5"/>
    <mergeCell ref="E3:E5"/>
    <mergeCell ref="D3:D5"/>
    <mergeCell ref="C3:C5"/>
    <mergeCell ref="B3:B5"/>
    <mergeCell ref="A11:A12"/>
    <mergeCell ref="A16:A18"/>
    <mergeCell ref="B313:K313"/>
    <mergeCell ref="G322:K322"/>
    <mergeCell ref="B318:F318"/>
    <mergeCell ref="B322:F322"/>
    <mergeCell ref="B320:F320"/>
    <mergeCell ref="G320:K320"/>
    <mergeCell ref="G321:K321"/>
    <mergeCell ref="G315:K315"/>
    <mergeCell ref="G316:K316"/>
    <mergeCell ref="G317:K317"/>
    <mergeCell ref="G318:K318"/>
    <mergeCell ref="B323:K323"/>
    <mergeCell ref="B319:K319"/>
    <mergeCell ref="B321:F321"/>
    <mergeCell ref="I1:K1"/>
    <mergeCell ref="B316:F316"/>
    <mergeCell ref="B317:F317"/>
    <mergeCell ref="B27:B30"/>
    <mergeCell ref="B31:B32"/>
    <mergeCell ref="B309:B311"/>
    <mergeCell ref="B315:F315"/>
    <mergeCell ref="B314:K314"/>
    <mergeCell ref="E298:E299"/>
    <mergeCell ref="A2:K2"/>
    <mergeCell ref="A309:A311"/>
    <mergeCell ref="J3:J5"/>
    <mergeCell ref="K3:K5"/>
    <mergeCell ref="A82:A84"/>
  </mergeCells>
  <phoneticPr fontId="3" type="noConversion"/>
  <pageMargins left="0.51181102362204722" right="0" top="0.39370078740157483" bottom="0.39370078740157483" header="0.51181102362204722" footer="0.51181102362204722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 Базовый</vt:lpstr>
      <vt:lpstr>Приложение 2 Коэффиц.</vt:lpstr>
      <vt:lpstr>'Приложение 1 Базовый'!Заголовки_для_печати</vt:lpstr>
      <vt:lpstr>'Приложение 2 Коэффиц.'!Заголовки_для_печати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2018-04-17T10:36:18Z</cp:lastPrinted>
  <dcterms:created xsi:type="dcterms:W3CDTF">1996-10-08T23:32:33Z</dcterms:created>
  <dcterms:modified xsi:type="dcterms:W3CDTF">2018-04-17T10:41:05Z</dcterms:modified>
</cp:coreProperties>
</file>